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райси\Заявка замовлення 1504\"/>
    </mc:Choice>
  </mc:AlternateContent>
  <xr:revisionPtr revIDLastSave="0" documentId="12_ncr:500000_{4717E974-1B43-466D-9E68-222AE14A8F72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STAL 120" sheetId="1" r:id="rId1"/>
    <sheet name="STAL 135" sheetId="2" r:id="rId2"/>
    <sheet name="STAL 150" sheetId="3" r:id="rId3"/>
    <sheet name="STAL 2 125" sheetId="4" r:id="rId4"/>
  </sheets>
  <definedNames>
    <definedName name="_xlnm.Print_Area" localSheetId="0">'STAL 120'!$A$1:$L$48</definedName>
    <definedName name="_xlnm.Print_Area" localSheetId="1">'STAL 135'!$A$1:$Q$53</definedName>
    <definedName name="_xlnm.Print_Area" localSheetId="2">'STAL 150'!$A$1:$N$49</definedName>
    <definedName name="_xlnm.Print_Area" localSheetId="3">'STAL 2 125'!$A$1:$L$42</definedName>
  </definedNames>
  <calcPr calcId="162913"/>
</workbook>
</file>

<file path=xl/calcChain.xml><?xml version="1.0" encoding="utf-8"?>
<calcChain xmlns="http://schemas.openxmlformats.org/spreadsheetml/2006/main">
  <c r="L43" i="1" l="1"/>
  <c r="K38" i="4" l="1"/>
  <c r="K36" i="4"/>
  <c r="K37" i="4"/>
  <c r="K34" i="4" l="1"/>
  <c r="K31" i="4"/>
  <c r="K32" i="4"/>
  <c r="K33" i="4"/>
  <c r="K35" i="4"/>
  <c r="N24" i="3"/>
  <c r="N25" i="3"/>
  <c r="N26" i="3"/>
  <c r="N27" i="3"/>
  <c r="N28" i="3"/>
  <c r="N29" i="3"/>
  <c r="N30" i="3"/>
  <c r="N12" i="3"/>
  <c r="N13" i="3"/>
  <c r="N14" i="3"/>
  <c r="N15" i="3"/>
  <c r="N16" i="3"/>
  <c r="N17" i="3"/>
  <c r="N18" i="3"/>
  <c r="N19" i="3"/>
  <c r="N20" i="3"/>
  <c r="N21" i="3"/>
  <c r="N22" i="3"/>
  <c r="N23" i="3"/>
  <c r="K48" i="2"/>
  <c r="R52" i="2" l="1"/>
  <c r="U52" i="2"/>
  <c r="V52" i="2" s="1"/>
  <c r="R53" i="2"/>
  <c r="U53" i="2"/>
  <c r="V53" i="2" s="1"/>
  <c r="L23" i="1" l="1"/>
  <c r="L24" i="1"/>
  <c r="L25" i="1"/>
  <c r="L26" i="1"/>
  <c r="L27" i="1"/>
  <c r="L28" i="1"/>
  <c r="L22" i="1"/>
  <c r="L20" i="1"/>
  <c r="L11" i="1"/>
  <c r="I37" i="1"/>
  <c r="O43" i="1" l="1"/>
  <c r="P43" i="1" s="1"/>
  <c r="T43" i="1"/>
  <c r="Q14" i="3"/>
  <c r="R14" i="3" s="1"/>
  <c r="V14" i="3"/>
  <c r="T34" i="1" l="1"/>
  <c r="L34" i="1"/>
  <c r="O34" i="1"/>
  <c r="P34" i="1" s="1"/>
  <c r="T35" i="1"/>
  <c r="L35" i="1"/>
  <c r="O35" i="1"/>
  <c r="P35" i="1" s="1"/>
  <c r="S35" i="4" l="1"/>
  <c r="N35" i="4"/>
  <c r="O35" i="4" s="1"/>
  <c r="S34" i="4"/>
  <c r="N34" i="4"/>
  <c r="O34" i="4" s="1"/>
  <c r="S33" i="4"/>
  <c r="N33" i="4"/>
  <c r="O33" i="4" s="1"/>
  <c r="S32" i="4"/>
  <c r="N32" i="4"/>
  <c r="O32" i="4" s="1"/>
  <c r="S31" i="4"/>
  <c r="N31" i="4"/>
  <c r="O31" i="4" s="1"/>
  <c r="N30" i="4"/>
  <c r="O30" i="4" s="1"/>
  <c r="K30" i="4"/>
  <c r="S27" i="4"/>
  <c r="O27" i="4"/>
  <c r="K27" i="4"/>
  <c r="O26" i="4"/>
  <c r="K26" i="4"/>
  <c r="S25" i="4"/>
  <c r="O25" i="4"/>
  <c r="K25" i="4"/>
  <c r="S24" i="4"/>
  <c r="O24" i="4"/>
  <c r="K24" i="4"/>
  <c r="S23" i="4"/>
  <c r="O23" i="4"/>
  <c r="K23" i="4"/>
  <c r="S21" i="4"/>
  <c r="O21" i="4"/>
  <c r="K21" i="4"/>
  <c r="S20" i="4"/>
  <c r="O20" i="4"/>
  <c r="K20" i="4"/>
  <c r="S19" i="4"/>
  <c r="O19" i="4"/>
  <c r="K19" i="4"/>
  <c r="S18" i="4"/>
  <c r="N18" i="4"/>
  <c r="O18" i="4" s="1"/>
  <c r="K18" i="4"/>
  <c r="S17" i="4"/>
  <c r="N17" i="4"/>
  <c r="O17" i="4" s="1"/>
  <c r="K17" i="4"/>
  <c r="S16" i="4"/>
  <c r="N16" i="4"/>
  <c r="O16" i="4" s="1"/>
  <c r="K16" i="4"/>
  <c r="S15" i="4"/>
  <c r="N15" i="4"/>
  <c r="O15" i="4" s="1"/>
  <c r="K15" i="4"/>
  <c r="S14" i="4"/>
  <c r="N14" i="4"/>
  <c r="O14" i="4" s="1"/>
  <c r="K14" i="4"/>
  <c r="S13" i="4"/>
  <c r="N13" i="4"/>
  <c r="O13" i="4" s="1"/>
  <c r="K13" i="4"/>
  <c r="S12" i="4"/>
  <c r="N12" i="4"/>
  <c r="O12" i="4" s="1"/>
  <c r="K12" i="4"/>
  <c r="S11" i="4"/>
  <c r="N11" i="4"/>
  <c r="O11" i="4" s="1"/>
  <c r="K11" i="4"/>
  <c r="V49" i="3"/>
  <c r="Q49" i="3"/>
  <c r="R49" i="3" s="1"/>
  <c r="N49" i="3"/>
  <c r="Q48" i="3"/>
  <c r="R48" i="3" s="1"/>
  <c r="N48" i="3"/>
  <c r="V47" i="3"/>
  <c r="Q47" i="3"/>
  <c r="R47" i="3" s="1"/>
  <c r="N47" i="3"/>
  <c r="V46" i="3"/>
  <c r="Q46" i="3"/>
  <c r="R46" i="3" s="1"/>
  <c r="V45" i="3"/>
  <c r="Q45" i="3"/>
  <c r="R45" i="3" s="1"/>
  <c r="N45" i="3"/>
  <c r="V44" i="3"/>
  <c r="Q44" i="3"/>
  <c r="R44" i="3" s="1"/>
  <c r="N44" i="3"/>
  <c r="V43" i="3"/>
  <c r="Q43" i="3"/>
  <c r="R43" i="3" s="1"/>
  <c r="N43" i="3"/>
  <c r="V42" i="3"/>
  <c r="Q42" i="3"/>
  <c r="R42" i="3" s="1"/>
  <c r="N42" i="3"/>
  <c r="V41" i="3"/>
  <c r="Q41" i="3"/>
  <c r="R41" i="3" s="1"/>
  <c r="N41" i="3"/>
  <c r="V40" i="3"/>
  <c r="Q40" i="3"/>
  <c r="R40" i="3" s="1"/>
  <c r="N40" i="3"/>
  <c r="V39" i="3"/>
  <c r="Q39" i="3"/>
  <c r="R39" i="3" s="1"/>
  <c r="N39" i="3"/>
  <c r="Q38" i="3"/>
  <c r="R38" i="3" s="1"/>
  <c r="N38" i="3"/>
  <c r="V35" i="3"/>
  <c r="Q35" i="3"/>
  <c r="R35" i="3" s="1"/>
  <c r="V34" i="3"/>
  <c r="Q34" i="3"/>
  <c r="R34" i="3" s="1"/>
  <c r="V33" i="3"/>
  <c r="Q33" i="3"/>
  <c r="R33" i="3" s="1"/>
  <c r="V32" i="3"/>
  <c r="Q32" i="3"/>
  <c r="R32" i="3" s="1"/>
  <c r="V30" i="3"/>
  <c r="Q30" i="3"/>
  <c r="R30" i="3" s="1"/>
  <c r="V29" i="3"/>
  <c r="Q29" i="3"/>
  <c r="R29" i="3" s="1"/>
  <c r="V28" i="3"/>
  <c r="Q28" i="3"/>
  <c r="R28" i="3" s="1"/>
  <c r="V27" i="3"/>
  <c r="Q27" i="3"/>
  <c r="R27" i="3" s="1"/>
  <c r="V26" i="3"/>
  <c r="Q26" i="3"/>
  <c r="R26" i="3" s="1"/>
  <c r="V25" i="3"/>
  <c r="Q25" i="3"/>
  <c r="R25" i="3" s="1"/>
  <c r="V23" i="3"/>
  <c r="Q23" i="3"/>
  <c r="R23" i="3" s="1"/>
  <c r="V22" i="3"/>
  <c r="Q22" i="3"/>
  <c r="R22" i="3" s="1"/>
  <c r="V21" i="3"/>
  <c r="Q21" i="3"/>
  <c r="R21" i="3" s="1"/>
  <c r="V20" i="3"/>
  <c r="Q20" i="3"/>
  <c r="R20" i="3" s="1"/>
  <c r="V19" i="3"/>
  <c r="Q19" i="3"/>
  <c r="R19" i="3" s="1"/>
  <c r="V18" i="3"/>
  <c r="Q18" i="3"/>
  <c r="R18" i="3" s="1"/>
  <c r="V17" i="3"/>
  <c r="Q17" i="3"/>
  <c r="R17" i="3" s="1"/>
  <c r="V16" i="3"/>
  <c r="Q16" i="3"/>
  <c r="R16" i="3" s="1"/>
  <c r="V15" i="3"/>
  <c r="Q15" i="3"/>
  <c r="R15" i="3" s="1"/>
  <c r="V13" i="3"/>
  <c r="Q13" i="3"/>
  <c r="R13" i="3" s="1"/>
  <c r="V12" i="3"/>
  <c r="Q12" i="3"/>
  <c r="R12" i="3" s="1"/>
  <c r="V11" i="3"/>
  <c r="Q11" i="3"/>
  <c r="R11" i="3" s="1"/>
  <c r="N11" i="3"/>
  <c r="Z53" i="2"/>
  <c r="Z51" i="2"/>
  <c r="U51" i="2"/>
  <c r="V51" i="2" s="1"/>
  <c r="R51" i="2"/>
  <c r="Z50" i="2"/>
  <c r="U50" i="2"/>
  <c r="V50" i="2" s="1"/>
  <c r="R50" i="2"/>
  <c r="Z49" i="2"/>
  <c r="U49" i="2"/>
  <c r="V49" i="2" s="1"/>
  <c r="R49" i="2"/>
  <c r="Z48" i="2"/>
  <c r="U48" i="2"/>
  <c r="V48" i="2" s="1"/>
  <c r="R48" i="2"/>
  <c r="Z47" i="2"/>
  <c r="U47" i="2"/>
  <c r="V47" i="2" s="1"/>
  <c r="R47" i="2"/>
  <c r="Z46" i="2"/>
  <c r="U46" i="2"/>
  <c r="V46" i="2" s="1"/>
  <c r="R46" i="2"/>
  <c r="Z45" i="2"/>
  <c r="U45" i="2"/>
  <c r="V45" i="2" s="1"/>
  <c r="R45" i="2"/>
  <c r="Z44" i="2"/>
  <c r="U44" i="2"/>
  <c r="V44" i="2" s="1"/>
  <c r="R44" i="2"/>
  <c r="Z43" i="2"/>
  <c r="U43" i="2"/>
  <c r="V43" i="2" s="1"/>
  <c r="R43" i="2"/>
  <c r="Z42" i="2"/>
  <c r="U42" i="2"/>
  <c r="V42" i="2" s="1"/>
  <c r="R42" i="2"/>
  <c r="U41" i="2"/>
  <c r="V41" i="2" s="1"/>
  <c r="R41" i="2"/>
  <c r="Z38" i="2"/>
  <c r="U38" i="2"/>
  <c r="V38" i="2" s="1"/>
  <c r="O38" i="2"/>
  <c r="Z37" i="2"/>
  <c r="U37" i="2"/>
  <c r="V37" i="2" s="1"/>
  <c r="O37" i="2"/>
  <c r="Z36" i="2"/>
  <c r="U36" i="2"/>
  <c r="V36" i="2" s="1"/>
  <c r="O36" i="2"/>
  <c r="Z35" i="2"/>
  <c r="U35" i="2"/>
  <c r="V35" i="2" s="1"/>
  <c r="O35" i="2"/>
  <c r="Z34" i="2"/>
  <c r="U34" i="2"/>
  <c r="V34" i="2" s="1"/>
  <c r="O34" i="2"/>
  <c r="Z33" i="2"/>
  <c r="U33" i="2"/>
  <c r="V33" i="2" s="1"/>
  <c r="O33" i="2"/>
  <c r="Z31" i="2"/>
  <c r="U31" i="2"/>
  <c r="V31" i="2" s="1"/>
  <c r="R31" i="2"/>
  <c r="O31" i="2"/>
  <c r="Z30" i="2"/>
  <c r="U30" i="2"/>
  <c r="V30" i="2" s="1"/>
  <c r="R30" i="2"/>
  <c r="O30" i="2"/>
  <c r="Z29" i="2"/>
  <c r="U29" i="2"/>
  <c r="V29" i="2" s="1"/>
  <c r="R29" i="2"/>
  <c r="O29" i="2"/>
  <c r="Z28" i="2"/>
  <c r="U28" i="2"/>
  <c r="V28" i="2" s="1"/>
  <c r="R28" i="2"/>
  <c r="O28" i="2"/>
  <c r="Z27" i="2"/>
  <c r="U27" i="2"/>
  <c r="V27" i="2" s="1"/>
  <c r="R27" i="2"/>
  <c r="O27" i="2"/>
  <c r="Z26" i="2"/>
  <c r="U26" i="2"/>
  <c r="V26" i="2" s="1"/>
  <c r="R26" i="2"/>
  <c r="O26" i="2"/>
  <c r="Z25" i="2"/>
  <c r="U25" i="2"/>
  <c r="V25" i="2" s="1"/>
  <c r="R25" i="2"/>
  <c r="O25" i="2"/>
  <c r="Z23" i="2"/>
  <c r="U23" i="2"/>
  <c r="V23" i="2" s="1"/>
  <c r="R23" i="2"/>
  <c r="O23" i="2"/>
  <c r="Z22" i="2"/>
  <c r="U22" i="2"/>
  <c r="V22" i="2" s="1"/>
  <c r="O22" i="2"/>
  <c r="Z21" i="2"/>
  <c r="U21" i="2"/>
  <c r="V21" i="2" s="1"/>
  <c r="R21" i="2"/>
  <c r="O21" i="2"/>
  <c r="Z20" i="2"/>
  <c r="U20" i="2"/>
  <c r="V20" i="2" s="1"/>
  <c r="R20" i="2"/>
  <c r="O20" i="2"/>
  <c r="Z19" i="2"/>
  <c r="U19" i="2"/>
  <c r="V19" i="2" s="1"/>
  <c r="R19" i="2"/>
  <c r="O19" i="2"/>
  <c r="Z18" i="2"/>
  <c r="U18" i="2"/>
  <c r="V18" i="2" s="1"/>
  <c r="R18" i="2"/>
  <c r="O18" i="2"/>
  <c r="Z17" i="2"/>
  <c r="U17" i="2"/>
  <c r="V17" i="2" s="1"/>
  <c r="R17" i="2"/>
  <c r="O17" i="2"/>
  <c r="Z16" i="2"/>
  <c r="U16" i="2"/>
  <c r="V16" i="2" s="1"/>
  <c r="R16" i="2"/>
  <c r="O16" i="2"/>
  <c r="Z15" i="2"/>
  <c r="U15" i="2"/>
  <c r="V15" i="2" s="1"/>
  <c r="R15" i="2"/>
  <c r="O15" i="2"/>
  <c r="Z14" i="2"/>
  <c r="U14" i="2"/>
  <c r="V14" i="2" s="1"/>
  <c r="R14" i="2"/>
  <c r="O14" i="2"/>
  <c r="Z13" i="2"/>
  <c r="U13" i="2"/>
  <c r="V13" i="2" s="1"/>
  <c r="R13" i="2"/>
  <c r="O13" i="2"/>
  <c r="Z12" i="2"/>
  <c r="U12" i="2"/>
  <c r="V12" i="2" s="1"/>
  <c r="R12" i="2"/>
  <c r="O12" i="2"/>
  <c r="Z11" i="2"/>
  <c r="U11" i="2"/>
  <c r="R11" i="2"/>
  <c r="O11" i="2"/>
  <c r="O42" i="1"/>
  <c r="P42" i="1" s="1"/>
  <c r="L42" i="1"/>
  <c r="O41" i="1"/>
  <c r="P41" i="1" s="1"/>
  <c r="L41" i="1"/>
  <c r="T41" i="1"/>
  <c r="O40" i="1"/>
  <c r="P40" i="1" s="1"/>
  <c r="L40" i="1"/>
  <c r="T40" i="1"/>
  <c r="O39" i="1"/>
  <c r="P39" i="1" s="1"/>
  <c r="L39" i="1"/>
  <c r="T39" i="1"/>
  <c r="O38" i="1"/>
  <c r="P38" i="1" s="1"/>
  <c r="L38" i="1"/>
  <c r="T38" i="1"/>
  <c r="O37" i="1"/>
  <c r="P37" i="1" s="1"/>
  <c r="L37" i="1"/>
  <c r="T37" i="1"/>
  <c r="O36" i="1"/>
  <c r="P36" i="1" s="1"/>
  <c r="L36" i="1"/>
  <c r="T36" i="1"/>
  <c r="O33" i="1"/>
  <c r="P33" i="1" s="1"/>
  <c r="L33" i="1"/>
  <c r="T33" i="1"/>
  <c r="O32" i="1"/>
  <c r="P32" i="1" s="1"/>
  <c r="L32" i="1"/>
  <c r="T32" i="1"/>
  <c r="T28" i="1"/>
  <c r="O28" i="1"/>
  <c r="P28" i="1" s="1"/>
  <c r="T27" i="1"/>
  <c r="O27" i="1"/>
  <c r="P27" i="1" s="1"/>
  <c r="T26" i="1"/>
  <c r="O26" i="1"/>
  <c r="P26" i="1" s="1"/>
  <c r="T25" i="1"/>
  <c r="O25" i="1"/>
  <c r="P25" i="1" s="1"/>
  <c r="T24" i="1"/>
  <c r="O24" i="1"/>
  <c r="P24" i="1" s="1"/>
  <c r="T23" i="1"/>
  <c r="O23" i="1"/>
  <c r="P23" i="1" s="1"/>
  <c r="T22" i="1"/>
  <c r="O22" i="1"/>
  <c r="P22" i="1" s="1"/>
  <c r="T20" i="1"/>
  <c r="O20" i="1"/>
  <c r="P20" i="1" s="1"/>
  <c r="T19" i="1"/>
  <c r="O19" i="1"/>
  <c r="P19" i="1" s="1"/>
  <c r="L19" i="1"/>
  <c r="T18" i="1"/>
  <c r="O18" i="1"/>
  <c r="P18" i="1" s="1"/>
  <c r="L18" i="1"/>
  <c r="T17" i="1"/>
  <c r="O17" i="1"/>
  <c r="P17" i="1" s="1"/>
  <c r="L17" i="1"/>
  <c r="T16" i="1"/>
  <c r="O16" i="1"/>
  <c r="P16" i="1" s="1"/>
  <c r="L16" i="1"/>
  <c r="T15" i="1"/>
  <c r="O15" i="1"/>
  <c r="P15" i="1" s="1"/>
  <c r="L15" i="1"/>
  <c r="T14" i="1"/>
  <c r="O14" i="1"/>
  <c r="P14" i="1" s="1"/>
  <c r="L14" i="1"/>
  <c r="T13" i="1"/>
  <c r="O13" i="1"/>
  <c r="P13" i="1" s="1"/>
  <c r="L13" i="1"/>
  <c r="T12" i="1"/>
  <c r="O12" i="1"/>
  <c r="P12" i="1" s="1"/>
  <c r="L12" i="1"/>
  <c r="T11" i="1"/>
  <c r="O11" i="1"/>
  <c r="P11" i="1" s="1"/>
  <c r="J46" i="2" l="1"/>
  <c r="J48" i="2" s="1"/>
  <c r="J50" i="2" s="1"/>
  <c r="I32" i="4"/>
  <c r="I34" i="4" s="1"/>
  <c r="I36" i="4" s="1"/>
  <c r="J42" i="3"/>
  <c r="J44" i="3" s="1"/>
  <c r="J46" i="3" s="1"/>
  <c r="U56" i="2"/>
  <c r="V11" i="2"/>
  <c r="O31" i="1"/>
  <c r="O45" i="1" s="1"/>
  <c r="L31" i="1"/>
  <c r="H35" i="1" s="1"/>
  <c r="P31" i="1" l="1"/>
  <c r="H37" i="1"/>
  <c r="H39" i="1" s="1"/>
</calcChain>
</file>

<file path=xl/sharedStrings.xml><?xml version="1.0" encoding="utf-8"?>
<sst xmlns="http://schemas.openxmlformats.org/spreadsheetml/2006/main" count="544" uniqueCount="199">
  <si>
    <t>A</t>
  </si>
  <si>
    <t>B</t>
  </si>
  <si>
    <t>E</t>
  </si>
  <si>
    <t>quantity of boxes</t>
  </si>
  <si>
    <t>type of pallet</t>
  </si>
  <si>
    <t>quantity of pallets</t>
  </si>
  <si>
    <t>R2125-_-RY400-G</t>
  </si>
  <si>
    <t>metal pallet 4 rm, high</t>
  </si>
  <si>
    <t>R2125-_-MP200-D</t>
  </si>
  <si>
    <t>metal pallet 2 rm, low</t>
  </si>
  <si>
    <t>euro pallet, height ca. 1,1 m</t>
  </si>
  <si>
    <t>R2125-_-HD----D</t>
  </si>
  <si>
    <t>R2125-_-HK----D</t>
  </si>
  <si>
    <t>R2125-_-HG----D</t>
  </si>
  <si>
    <t>R2125-_-LD----Q</t>
  </si>
  <si>
    <t>R2125-_-LW090-G</t>
  </si>
  <si>
    <t>R2125-_-LZ090-G</t>
  </si>
  <si>
    <t>R2125-_-OP080-G</t>
  </si>
  <si>
    <t>R2125-_-ZL----A</t>
  </si>
  <si>
    <t>R2125-_-ZP----A</t>
  </si>
  <si>
    <t>S2080-_-RU300-G</t>
  </si>
  <si>
    <t>metal pallet 3 rm, high</t>
  </si>
  <si>
    <t>S2080-_-MU----Q</t>
  </si>
  <si>
    <t>S2080-_-KO072-Q</t>
  </si>
  <si>
    <t>S2080-_-TR072-Q</t>
  </si>
  <si>
    <t>S2080-_-OM----D</t>
  </si>
  <si>
    <t>RSUNI-_-ZAPR--L</t>
  </si>
  <si>
    <t>G</t>
  </si>
  <si>
    <t>V</t>
  </si>
  <si>
    <t>OG-OSD---_-BUT-A</t>
  </si>
  <si>
    <t>OG-POL110-KE110-A</t>
  </si>
  <si>
    <t>D</t>
  </si>
  <si>
    <t>R</t>
  </si>
  <si>
    <t>W</t>
  </si>
  <si>
    <t>RS120-_-RY300-G</t>
  </si>
  <si>
    <t>metal pallet 3 rm, low</t>
  </si>
  <si>
    <t>RS120-_-HD----D</t>
  </si>
  <si>
    <t>RS120-_-HG----D</t>
  </si>
  <si>
    <t>RS120-_-LK----G</t>
  </si>
  <si>
    <t>RS120-_-LW090-G</t>
  </si>
  <si>
    <t>RS120-_-LZ090-G</t>
  </si>
  <si>
    <t>RS120-_-LW135-D</t>
  </si>
  <si>
    <t>RS120-_-LZ135-D</t>
  </si>
  <si>
    <t>RS120-_-OP090-G</t>
  </si>
  <si>
    <t>RS120-_-ZU----G</t>
  </si>
  <si>
    <t>SS090-_-RU300-G</t>
  </si>
  <si>
    <t>SS090-_-RU100-G</t>
  </si>
  <si>
    <t>metal pallet 1 rm, high</t>
  </si>
  <si>
    <t>SS090-_-MU----D</t>
  </si>
  <si>
    <t>SS090-_-KO060-G</t>
  </si>
  <si>
    <t>SS090-_-TR060-D</t>
  </si>
  <si>
    <t>SS090-_-WY----D</t>
  </si>
  <si>
    <t>SS090-_-OM----D</t>
  </si>
  <si>
    <t>RUUNI---W-300-D</t>
  </si>
  <si>
    <t>SPUNI---D-STW-D</t>
  </si>
  <si>
    <t>Z</t>
  </si>
  <si>
    <t>H</t>
  </si>
  <si>
    <t>RS135-_-RY300-G</t>
  </si>
  <si>
    <t>RS135-_-HL----Q</t>
  </si>
  <si>
    <t>RS135-_-HG----D</t>
  </si>
  <si>
    <t>RS135-_-LK----G</t>
  </si>
  <si>
    <t>RS135-_-LH----D</t>
  </si>
  <si>
    <t>RS135-_-LA----D</t>
  </si>
  <si>
    <t>RS135-_-LW090-G</t>
  </si>
  <si>
    <t>RS135-_-LZ090-G</t>
  </si>
  <si>
    <t>RS135-_-LWREG-G</t>
  </si>
  <si>
    <t>RS135-_-LZREG-G</t>
  </si>
  <si>
    <t>RS135-_-OP090-G</t>
  </si>
  <si>
    <t>RS135-_-OP100-G</t>
  </si>
  <si>
    <t>RS135-_-ZU----G</t>
  </si>
  <si>
    <t>SS100-_-RU300-G</t>
  </si>
  <si>
    <t>SS100-_-RU100-G</t>
  </si>
  <si>
    <t>SS100-_-MU----D</t>
  </si>
  <si>
    <t>SS100-_-KO060-G</t>
  </si>
  <si>
    <t>SS100-_-TR060-D</t>
  </si>
  <si>
    <t>SS100-_-OM----D</t>
  </si>
  <si>
    <t>RS150-_-RY400-G</t>
  </si>
  <si>
    <t>metal pallet 4 rm, low</t>
  </si>
  <si>
    <t>RS150-_-HD----D</t>
  </si>
  <si>
    <t>RS150-_-HG----D</t>
  </si>
  <si>
    <t>RS150-_-HS----D</t>
  </si>
  <si>
    <t>RS150-_-LH----D</t>
  </si>
  <si>
    <t>RS150-_-LA----D</t>
  </si>
  <si>
    <t>RS150-_-LW090-D</t>
  </si>
  <si>
    <t>RS150-_-LZ090-D</t>
  </si>
  <si>
    <t>RS150-_-LW135-D</t>
  </si>
  <si>
    <t>RS150-_-LZ135-D</t>
  </si>
  <si>
    <t>RS150-_-OP100-D</t>
  </si>
  <si>
    <t>RS150-_-OP120-D</t>
  </si>
  <si>
    <t>RS150-_-ZU----Z</t>
  </si>
  <si>
    <t>SS120-_-RU400-G</t>
  </si>
  <si>
    <t>SS120-_-MU----D</t>
  </si>
  <si>
    <t>SS120-_-KO072-D</t>
  </si>
  <si>
    <t>SS120-_-OM----D</t>
  </si>
  <si>
    <t>номер:</t>
  </si>
  <si>
    <t>Назва :</t>
  </si>
  <si>
    <t>Замовник:</t>
  </si>
  <si>
    <t>Адреса доставки :</t>
  </si>
  <si>
    <t>Уповноважена особа :</t>
  </si>
  <si>
    <t>Дата замовлення</t>
  </si>
  <si>
    <t>Дата замовлення :</t>
  </si>
  <si>
    <t>елементи ринви</t>
  </si>
  <si>
    <t>Ринва 3 м.п.</t>
  </si>
  <si>
    <t>Кронштейн ринви універс. сталь</t>
  </si>
  <si>
    <t>Кронштейн ринви сталь</t>
  </si>
  <si>
    <t>З'єднувач ринви</t>
  </si>
  <si>
    <t>Кут внутрішній 90°</t>
  </si>
  <si>
    <t>Кут зовнішній 90°</t>
  </si>
  <si>
    <t>Кут зовнішній 135°</t>
  </si>
  <si>
    <t>Кут внутрішній 135°</t>
  </si>
  <si>
    <t>Лійка 120/90 мм</t>
  </si>
  <si>
    <t>Заглушка універсальна</t>
  </si>
  <si>
    <t>Елементи водостічної труби</t>
  </si>
  <si>
    <t>Труба 3 м.п.</t>
  </si>
  <si>
    <t>Труба 1 м.п.</t>
  </si>
  <si>
    <t>З'єднувач труби</t>
  </si>
  <si>
    <t>Коліно 60°</t>
  </si>
  <si>
    <t>Трійник 60°</t>
  </si>
  <si>
    <t>Кронштейн труби сталь</t>
  </si>
  <si>
    <t>Комплектуючі</t>
  </si>
  <si>
    <t>комплектуючі</t>
  </si>
  <si>
    <t>елементи водостічної труби</t>
  </si>
  <si>
    <t>Грунтовка (фарба для металу)</t>
  </si>
  <si>
    <t>Подовжувач кронштейна універсального</t>
  </si>
  <si>
    <t>Опора кронштейна труби під "сендвіч"</t>
  </si>
  <si>
    <t xml:space="preserve">Клей </t>
  </si>
  <si>
    <t>Коліно еластичне РЕ</t>
  </si>
  <si>
    <t xml:space="preserve">Завка-замовлення на водостік Galeco STAL 120 </t>
  </si>
  <si>
    <t>код</t>
  </si>
  <si>
    <t>шт.</t>
  </si>
  <si>
    <t xml:space="preserve">ГРАФІТОВИЙ  RR23             ~RAL 7015 </t>
  </si>
  <si>
    <t>ЧОРНИЙ RR33                        ~RAL 9005</t>
  </si>
  <si>
    <t>ЧОРНИЙ</t>
  </si>
  <si>
    <t>ЦЕГЛИСТИЙ RR750              ~RAL 8004</t>
  </si>
  <si>
    <t>ШОКОЛАДНО-КОРИЧН.          ~RAL 8017</t>
  </si>
  <si>
    <t>ТЕМНО-ЧЕРВОНИЙRR29                      ~RAL 3009</t>
  </si>
  <si>
    <t>ТЕМНО-КОРИЧН. RR32                  ~RAL 8019</t>
  </si>
  <si>
    <t>ТЕМНО-КОРИЧН. RR32                        ~RAL 8019</t>
  </si>
  <si>
    <t>БІЛИЙRR20                          ~RAL 9003</t>
  </si>
  <si>
    <t>ЦІНА ПРАЙСОВАEUR/PIECE</t>
  </si>
  <si>
    <t>ЦІНА ПРАЙСОВА EUR</t>
  </si>
  <si>
    <t>ТЕМНО-ЗЕЛЕНИЙ RR11                 ~RAL 6020</t>
  </si>
  <si>
    <t>МІДНИЙ</t>
  </si>
  <si>
    <t>Ринва 4 м.п.</t>
  </si>
  <si>
    <t>З'єднувач ринви з кронштейном</t>
  </si>
  <si>
    <t>З'єднувач ринви без кронштейна</t>
  </si>
  <si>
    <t xml:space="preserve">Лійка 135/90 </t>
  </si>
  <si>
    <t>Лійка 135/100</t>
  </si>
  <si>
    <t xml:space="preserve">Завка-замовлення на водостік Galeco STAL 150 </t>
  </si>
  <si>
    <t>Лійка 150/100</t>
  </si>
  <si>
    <t>Лійка 150/120</t>
  </si>
  <si>
    <t>Коліно 72°</t>
  </si>
  <si>
    <t xml:space="preserve">Завка-замовлення на водостік Galeco STAL 2 125 </t>
  </si>
  <si>
    <t xml:space="preserve">Планка декоративна 2 м.п. </t>
  </si>
  <si>
    <t xml:space="preserve">Кут внутрішній 90° </t>
  </si>
  <si>
    <t xml:space="preserve">Кут зовнішній 90° </t>
  </si>
  <si>
    <t xml:space="preserve">Лійка 125/80 </t>
  </si>
  <si>
    <t>Заглушка ліва</t>
  </si>
  <si>
    <t>Заглушка права</t>
  </si>
  <si>
    <t>Трійник 72°</t>
  </si>
  <si>
    <t>шт./box</t>
  </si>
  <si>
    <t>шт./pal.</t>
  </si>
  <si>
    <t>Дощеприймач універсальний</t>
  </si>
  <si>
    <t>Редукція 110/100</t>
  </si>
  <si>
    <t>ПОПЕЛ.</t>
  </si>
  <si>
    <t>КОРИЧН.</t>
  </si>
  <si>
    <t>SPUNI-G-110/100</t>
  </si>
  <si>
    <t>Кут внутрійшній регульваний 105º-135º</t>
  </si>
  <si>
    <t>Кут зовнішній регульований 100º-165º</t>
  </si>
  <si>
    <t>КОРИЧ.</t>
  </si>
  <si>
    <t xml:space="preserve">Завка-замовленнЯ на водостік Galeco STAL 135 </t>
  </si>
  <si>
    <t>Кронштейн ринви скручений</t>
  </si>
  <si>
    <t>ПОПЕЛЯС.</t>
  </si>
  <si>
    <t>ВАРТІСТЬ ЗАМОВЛЕННЯ:</t>
  </si>
  <si>
    <t>разом в Євро</t>
  </si>
  <si>
    <t>знижка</t>
  </si>
  <si>
    <t>сума зі знижкою в Євро</t>
  </si>
  <si>
    <t xml:space="preserve">курс Євро </t>
  </si>
  <si>
    <r>
      <t xml:space="preserve">сума </t>
    </r>
    <r>
      <rPr>
        <b/>
        <sz val="8"/>
        <color indexed="10"/>
        <rFont val="Verdana"/>
        <family val="2"/>
        <charset val="238"/>
      </rPr>
      <t>зі знижкою</t>
    </r>
    <r>
      <rPr>
        <b/>
        <sz val="8"/>
        <rFont val="Verdana"/>
        <family val="2"/>
        <charset val="238"/>
      </rPr>
      <t xml:space="preserve"> в грн</t>
    </r>
  </si>
  <si>
    <t>Ціни наведено з урахуванням ПДВ</t>
  </si>
  <si>
    <t>* Продукції немає в наявності, доступна тільки під замовлення.</t>
  </si>
  <si>
    <t>Позиція відсутня</t>
  </si>
  <si>
    <t>Шпилька 160 мм**</t>
  </si>
  <si>
    <t>Шпилька 180 мм**</t>
  </si>
  <si>
    <t>Шпилька 200 мм**</t>
  </si>
  <si>
    <t>Шпилька 220 мм**</t>
  </si>
  <si>
    <t>Дюбель**</t>
  </si>
  <si>
    <t>RSUNI—KJ080</t>
  </si>
  <si>
    <t>БІЛИЙ RR20                         ~RAL 9003</t>
  </si>
  <si>
    <t>** Ціна вказана у грн</t>
  </si>
  <si>
    <t>Виливка*</t>
  </si>
  <si>
    <t>Труба 4 м.п.*</t>
  </si>
  <si>
    <t>З'єднувач труби*</t>
  </si>
  <si>
    <t>Коліно 72°*</t>
  </si>
  <si>
    <t>Грунтовка (фарба для металу)*</t>
  </si>
  <si>
    <t>Кронштейн труби сталь*</t>
  </si>
  <si>
    <t>Кронштейн ринви універс. плоский сталь*</t>
  </si>
  <si>
    <t>попел.</t>
  </si>
  <si>
    <t xml:space="preserve">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</si>
</sst>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47">
    <font>
      <sz val="11"/>
      <color theme="1"/>
      <name val="Calibri"/>
      <family val="2"/>
      <charset val="204"/>
      <scheme val="minor"/>
    </font>
    <font>
      <sz val="10"/>
      <name val="Arial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9"/>
      <name val="Verdana"/>
      <family val="2"/>
      <charset val="238"/>
    </font>
    <font>
      <sz val="7"/>
      <name val="Verdana"/>
      <family val="2"/>
      <charset val="238"/>
    </font>
    <font>
      <b/>
      <sz val="10"/>
      <name val="Verdana"/>
      <family val="2"/>
      <charset val="238"/>
    </font>
    <font>
      <b/>
      <sz val="7"/>
      <name val="Verdana"/>
      <family val="2"/>
      <charset val="238"/>
    </font>
    <font>
      <sz val="10"/>
      <name val="Arial"/>
      <family val="2"/>
      <charset val="238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sz val="8"/>
      <color indexed="12"/>
      <name val="Verdana"/>
      <family val="2"/>
      <charset val="238"/>
    </font>
    <font>
      <sz val="7"/>
      <color indexed="12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6"/>
      <color indexed="12"/>
      <name val="Verdana"/>
      <family val="2"/>
      <charset val="238"/>
    </font>
    <font>
      <b/>
      <sz val="7"/>
      <color indexed="12"/>
      <name val="Verdana"/>
      <family val="2"/>
      <charset val="238"/>
    </font>
    <font>
      <b/>
      <sz val="10"/>
      <color indexed="12"/>
      <name val="Verdana"/>
      <family val="2"/>
      <charset val="238"/>
    </font>
    <font>
      <b/>
      <sz val="7"/>
      <color indexed="55"/>
      <name val="Verdana"/>
      <family val="2"/>
      <charset val="238"/>
    </font>
    <font>
      <b/>
      <sz val="10"/>
      <color indexed="55"/>
      <name val="Verdana"/>
      <family val="2"/>
      <charset val="238"/>
    </font>
    <font>
      <sz val="8"/>
      <color indexed="55"/>
      <name val="Verdana"/>
      <family val="2"/>
      <charset val="238"/>
    </font>
    <font>
      <sz val="10"/>
      <color indexed="55"/>
      <name val="Verdana"/>
      <family val="2"/>
      <charset val="238"/>
    </font>
    <font>
      <b/>
      <sz val="8"/>
      <color indexed="10"/>
      <name val="Verdana"/>
      <family val="2"/>
      <charset val="238"/>
    </font>
    <font>
      <b/>
      <i/>
      <sz val="7"/>
      <name val="Verdana"/>
      <family val="2"/>
      <charset val="238"/>
    </font>
    <font>
      <i/>
      <sz val="7"/>
      <name val="Verdana"/>
      <family val="2"/>
      <charset val="238"/>
    </font>
    <font>
      <sz val="7"/>
      <name val="Arial"/>
      <family val="2"/>
      <charset val="238"/>
    </font>
    <font>
      <b/>
      <sz val="8"/>
      <color rgb="FF0033CC"/>
      <name val="Verdana"/>
      <family val="2"/>
      <charset val="238"/>
    </font>
    <font>
      <b/>
      <sz val="10"/>
      <color rgb="FF0000FF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theme="1" tint="0.499984740745262"/>
      <name val="Verdana"/>
      <family val="2"/>
      <charset val="238"/>
    </font>
    <font>
      <b/>
      <sz val="8"/>
      <color theme="1" tint="0.499984740745262"/>
      <name val="Verdana"/>
      <family val="2"/>
      <charset val="238"/>
    </font>
    <font>
      <sz val="7"/>
      <color theme="1" tint="0.499984740745262"/>
      <name val="Verdana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0"/>
      <color theme="1"/>
      <name val="Erie"/>
    </font>
    <font>
      <sz val="10"/>
      <color theme="1"/>
      <name val="Arial"/>
      <family val="2"/>
      <charset val="204"/>
    </font>
    <font>
      <b/>
      <sz val="8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04"/>
    </font>
    <font>
      <sz val="8"/>
      <color theme="0" tint="-0.499984740745262"/>
      <name val="Verdana"/>
      <family val="2"/>
      <charset val="238"/>
    </font>
    <font>
      <b/>
      <sz val="8"/>
      <color theme="0" tint="-0.499984740745262"/>
      <name val="Verdana"/>
      <family val="2"/>
      <charset val="238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Verdana"/>
      <family val="2"/>
      <charset val="238"/>
    </font>
    <font>
      <sz val="8"/>
      <color theme="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52">
    <xf numFmtId="0" fontId="0" fillId="0" borderId="0" xfId="0"/>
    <xf numFmtId="0" fontId="9" fillId="2" borderId="0" xfId="0" applyFont="1" applyFill="1" applyAlignment="1" applyProtection="1">
      <alignment horizontal="left" vertical="center"/>
      <protection hidden="1"/>
    </xf>
    <xf numFmtId="0" fontId="10" fillId="0" borderId="0" xfId="0" applyFont="1"/>
    <xf numFmtId="1" fontId="10" fillId="0" borderId="0" xfId="0" applyNumberFormat="1" applyFont="1"/>
    <xf numFmtId="0" fontId="6" fillId="0" borderId="0" xfId="0" applyFont="1" applyAlignment="1">
      <alignment horizontal="right"/>
    </xf>
    <xf numFmtId="0" fontId="2" fillId="0" borderId="0" xfId="0" applyFont="1"/>
    <xf numFmtId="3" fontId="28" fillId="0" borderId="0" xfId="0" applyNumberFormat="1" applyFont="1" applyFill="1" applyProtection="1"/>
    <xf numFmtId="4" fontId="28" fillId="0" borderId="0" xfId="0" applyNumberFormat="1" applyFont="1" applyFill="1" applyProtection="1"/>
    <xf numFmtId="0" fontId="10" fillId="0" borderId="0" xfId="0" applyFont="1" applyProtection="1"/>
    <xf numFmtId="0" fontId="10" fillId="6" borderId="0" xfId="0" applyFont="1" applyFill="1" applyProtection="1"/>
    <xf numFmtId="0" fontId="2" fillId="6" borderId="0" xfId="0" applyFont="1" applyFill="1" applyProtection="1"/>
    <xf numFmtId="2" fontId="2" fillId="6" borderId="0" xfId="0" applyNumberFormat="1" applyFont="1" applyFill="1" applyProtection="1"/>
    <xf numFmtId="0" fontId="2" fillId="0" borderId="0" xfId="0" applyFont="1" applyProtection="1"/>
    <xf numFmtId="0" fontId="6" fillId="2" borderId="0" xfId="0" applyFont="1" applyFill="1" applyAlignment="1" applyProtection="1">
      <alignment horizontal="left" vertical="center"/>
      <protection hidden="1"/>
    </xf>
    <xf numFmtId="49" fontId="26" fillId="0" borderId="18" xfId="0" applyNumberFormat="1" applyFont="1" applyBorder="1" applyProtection="1">
      <protection locked="0"/>
    </xf>
    <xf numFmtId="49" fontId="10" fillId="0" borderId="0" xfId="0" applyNumberFormat="1" applyFont="1" applyProtection="1"/>
    <xf numFmtId="0" fontId="6" fillId="2" borderId="0" xfId="0" applyFont="1" applyFill="1" applyBorder="1" applyAlignment="1" applyProtection="1">
      <alignment horizontal="left" vertical="center"/>
      <protection hidden="1"/>
    </xf>
    <xf numFmtId="49" fontId="10" fillId="0" borderId="10" xfId="0" applyNumberFormat="1" applyFont="1" applyBorder="1" applyProtection="1">
      <protection locked="0"/>
    </xf>
    <xf numFmtId="1" fontId="10" fillId="0" borderId="11" xfId="0" applyNumberFormat="1" applyFont="1" applyBorder="1" applyProtection="1">
      <protection locked="0"/>
    </xf>
    <xf numFmtId="0" fontId="10" fillId="0" borderId="12" xfId="0" applyFont="1" applyBorder="1" applyProtection="1">
      <protection locked="0"/>
    </xf>
    <xf numFmtId="49" fontId="10" fillId="0" borderId="13" xfId="0" applyNumberFormat="1" applyFont="1" applyBorder="1" applyProtection="1">
      <protection locked="0"/>
    </xf>
    <xf numFmtId="1" fontId="10" fillId="0" borderId="0" xfId="0" applyNumberFormat="1" applyFont="1" applyBorder="1" applyProtection="1">
      <protection locked="0"/>
    </xf>
    <xf numFmtId="0" fontId="10" fillId="0" borderId="14" xfId="0" applyFont="1" applyBorder="1" applyProtection="1">
      <protection locked="0"/>
    </xf>
    <xf numFmtId="1" fontId="10" fillId="0" borderId="16" xfId="0" applyNumberFormat="1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26" fillId="0" borderId="18" xfId="0" applyNumberFormat="1" applyFont="1" applyBorder="1" applyAlignment="1" applyProtection="1">
      <alignment horizontal="left"/>
      <protection locked="0"/>
    </xf>
    <xf numFmtId="1" fontId="10" fillId="0" borderId="0" xfId="0" applyNumberFormat="1" applyFont="1" applyBorder="1"/>
    <xf numFmtId="0" fontId="27" fillId="2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textRotation="90"/>
    </xf>
    <xf numFmtId="0" fontId="7" fillId="0" borderId="1" xfId="0" applyFont="1" applyFill="1" applyBorder="1" applyAlignment="1" applyProtection="1">
      <alignment horizontal="left" textRotation="90" wrapText="1"/>
    </xf>
    <xf numFmtId="0" fontId="7" fillId="0" borderId="0" xfId="0" applyFont="1" applyFill="1" applyBorder="1" applyAlignment="1">
      <alignment horizontal="left" textRotation="90" wrapText="1"/>
    </xf>
    <xf numFmtId="0" fontId="17" fillId="0" borderId="2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/>
    <xf numFmtId="0" fontId="10" fillId="0" borderId="0" xfId="0" applyFont="1" applyFill="1" applyBorder="1"/>
    <xf numFmtId="3" fontId="28" fillId="0" borderId="0" xfId="0" applyNumberFormat="1" applyFont="1" applyFill="1" applyBorder="1" applyProtection="1"/>
    <xf numFmtId="4" fontId="28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0" fillId="6" borderId="0" xfId="0" applyFill="1" applyBorder="1" applyProtection="1"/>
    <xf numFmtId="0" fontId="2" fillId="6" borderId="0" xfId="0" applyFont="1" applyFill="1" applyBorder="1" applyProtection="1"/>
    <xf numFmtId="2" fontId="2" fillId="6" borderId="0" xfId="0" applyNumberFormat="1" applyFont="1" applyFill="1" applyBorder="1" applyProtection="1"/>
    <xf numFmtId="0" fontId="7" fillId="4" borderId="1" xfId="0" applyFont="1" applyFill="1" applyBorder="1" applyAlignment="1" applyProtection="1">
      <alignment horizontal="left" textRotation="90" wrapText="1"/>
    </xf>
    <xf numFmtId="1" fontId="2" fillId="0" borderId="0" xfId="0" applyNumberFormat="1" applyFont="1" applyFill="1" applyBorder="1"/>
    <xf numFmtId="0" fontId="6" fillId="0" borderId="1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3" fontId="29" fillId="0" borderId="0" xfId="0" applyNumberFormat="1" applyFont="1" applyFill="1" applyAlignment="1" applyProtection="1">
      <alignment horizontal="right"/>
    </xf>
    <xf numFmtId="4" fontId="29" fillId="0" borderId="0" xfId="0" applyNumberFormat="1" applyFont="1" applyFill="1" applyAlignment="1" applyProtection="1">
      <alignment horizontal="right"/>
    </xf>
    <xf numFmtId="0" fontId="2" fillId="0" borderId="1" xfId="0" applyFont="1" applyFill="1" applyBorder="1" applyProtection="1"/>
    <xf numFmtId="0" fontId="3" fillId="0" borderId="1" xfId="0" applyFont="1" applyFill="1" applyBorder="1"/>
    <xf numFmtId="1" fontId="5" fillId="0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Border="1"/>
    <xf numFmtId="2" fontId="19" fillId="0" borderId="2" xfId="0" applyNumberFormat="1" applyFont="1" applyBorder="1" applyAlignment="1">
      <alignment horizontal="right"/>
    </xf>
    <xf numFmtId="4" fontId="2" fillId="0" borderId="0" xfId="0" applyNumberFormat="1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 applyProtection="1">
      <alignment wrapText="1"/>
    </xf>
    <xf numFmtId="0" fontId="2" fillId="4" borderId="1" xfId="0" applyFont="1" applyFill="1" applyBorder="1" applyProtection="1"/>
    <xf numFmtId="1" fontId="22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right"/>
    </xf>
    <xf numFmtId="1" fontId="13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3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2" fillId="0" borderId="1" xfId="0" applyFont="1" applyFill="1" applyBorder="1" applyAlignment="1" applyProtection="1"/>
    <xf numFmtId="0" fontId="2" fillId="0" borderId="0" xfId="0" applyFont="1" applyFill="1" applyBorder="1" applyAlignment="1">
      <alignment horizontal="right"/>
    </xf>
    <xf numFmtId="2" fontId="19" fillId="0" borderId="2" xfId="0" applyNumberFormat="1" applyFont="1" applyFill="1" applyBorder="1" applyAlignment="1" applyProtection="1">
      <alignment horizontal="right"/>
    </xf>
    <xf numFmtId="0" fontId="3" fillId="0" borderId="1" xfId="0" applyFont="1" applyFill="1" applyBorder="1" applyProtection="1"/>
    <xf numFmtId="1" fontId="2" fillId="6" borderId="0" xfId="0" applyNumberFormat="1" applyFont="1" applyFill="1" applyBorder="1" applyProtection="1"/>
    <xf numFmtId="1" fontId="2" fillId="6" borderId="0" xfId="0" applyNumberFormat="1" applyFont="1" applyFill="1" applyProtection="1"/>
    <xf numFmtId="0" fontId="2" fillId="0" borderId="0" xfId="0" applyFont="1" applyAlignment="1" applyProtection="1"/>
    <xf numFmtId="1" fontId="10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10" fillId="6" borderId="0" xfId="0" applyFont="1" applyFill="1" applyBorder="1" applyProtection="1"/>
    <xf numFmtId="2" fontId="10" fillId="0" borderId="0" xfId="0" applyNumberFormat="1" applyFont="1" applyProtection="1"/>
    <xf numFmtId="0" fontId="6" fillId="0" borderId="0" xfId="0" applyFont="1" applyAlignment="1" applyProtection="1">
      <alignment horizontal="right"/>
    </xf>
    <xf numFmtId="49" fontId="10" fillId="0" borderId="18" xfId="0" applyNumberFormat="1" applyFont="1" applyBorder="1" applyProtection="1">
      <protection locked="0"/>
    </xf>
    <xf numFmtId="2" fontId="10" fillId="0" borderId="11" xfId="0" applyNumberFormat="1" applyFont="1" applyBorder="1" applyProtection="1">
      <protection locked="0"/>
    </xf>
    <xf numFmtId="2" fontId="10" fillId="0" borderId="0" xfId="0" applyNumberFormat="1" applyFont="1" applyBorder="1" applyProtection="1">
      <protection locked="0"/>
    </xf>
    <xf numFmtId="2" fontId="10" fillId="0" borderId="16" xfId="0" applyNumberFormat="1" applyFont="1" applyBorder="1" applyProtection="1">
      <protection locked="0"/>
    </xf>
    <xf numFmtId="2" fontId="10" fillId="0" borderId="0" xfId="0" applyNumberFormat="1" applyFont="1" applyBorder="1" applyProtection="1"/>
    <xf numFmtId="0" fontId="2" fillId="2" borderId="0" xfId="0" applyFont="1" applyFill="1" applyBorder="1" applyAlignment="1" applyProtection="1">
      <alignment horizontal="left" vertical="top"/>
      <protection hidden="1"/>
    </xf>
    <xf numFmtId="2" fontId="2" fillId="0" borderId="0" xfId="0" applyNumberFormat="1" applyFont="1" applyFill="1" applyBorder="1" applyAlignment="1" applyProtection="1">
      <alignment horizontal="center" textRotation="90"/>
    </xf>
    <xf numFmtId="0" fontId="7" fillId="0" borderId="0" xfId="0" applyFont="1" applyFill="1" applyBorder="1" applyAlignment="1" applyProtection="1">
      <alignment horizontal="left" textRotation="90" wrapText="1"/>
    </xf>
    <xf numFmtId="2" fontId="10" fillId="0" borderId="0" xfId="0" applyNumberFormat="1" applyFont="1" applyFill="1" applyBorder="1" applyProtection="1"/>
    <xf numFmtId="0" fontId="6" fillId="0" borderId="1" xfId="0" applyFont="1" applyBorder="1" applyAlignment="1" applyProtection="1">
      <alignment horizontal="center" vertical="justify" wrapText="1"/>
    </xf>
    <xf numFmtId="0" fontId="6" fillId="0" borderId="1" xfId="0" applyFont="1" applyFill="1" applyBorder="1" applyAlignment="1" applyProtection="1">
      <alignment horizontal="center" vertical="justify" wrapText="1"/>
    </xf>
    <xf numFmtId="0" fontId="6" fillId="0" borderId="0" xfId="0" applyFont="1" applyBorder="1" applyAlignment="1" applyProtection="1">
      <alignment horizontal="center" vertical="justify" wrapText="1"/>
    </xf>
    <xf numFmtId="2" fontId="2" fillId="0" borderId="0" xfId="0" applyNumberFormat="1" applyFont="1" applyFill="1" applyBorder="1" applyProtection="1"/>
    <xf numFmtId="0" fontId="2" fillId="0" borderId="0" xfId="0" applyFont="1" applyAlignment="1" applyProtection="1">
      <alignment horizontal="center" textRotation="90"/>
    </xf>
    <xf numFmtId="3" fontId="11" fillId="0" borderId="0" xfId="0" applyNumberFormat="1" applyFont="1" applyBorder="1" applyProtection="1"/>
    <xf numFmtId="2" fontId="19" fillId="0" borderId="2" xfId="0" applyNumberFormat="1" applyFont="1" applyBorder="1" applyAlignment="1" applyProtection="1">
      <alignment horizontal="right"/>
    </xf>
    <xf numFmtId="1" fontId="13" fillId="5" borderId="1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/>
    <xf numFmtId="0" fontId="10" fillId="0" borderId="0" xfId="0" applyFont="1" applyBorder="1" applyProtection="1"/>
    <xf numFmtId="0" fontId="10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2" fontId="2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justify" wrapText="1"/>
    </xf>
    <xf numFmtId="0" fontId="5" fillId="0" borderId="0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wrapText="1"/>
    </xf>
    <xf numFmtId="0" fontId="5" fillId="0" borderId="4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Alignment="1" applyProtection="1">
      <alignment horizontal="right"/>
    </xf>
    <xf numFmtId="0" fontId="10" fillId="0" borderId="0" xfId="0" applyFont="1" applyBorder="1" applyAlignment="1" applyProtection="1"/>
    <xf numFmtId="1" fontId="10" fillId="0" borderId="0" xfId="0" applyNumberFormat="1" applyFont="1" applyProtection="1"/>
    <xf numFmtId="0" fontId="10" fillId="0" borderId="0" xfId="0" applyFont="1" applyFill="1" applyProtection="1"/>
    <xf numFmtId="164" fontId="2" fillId="0" borderId="0" xfId="0" applyNumberFormat="1" applyFont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10" fillId="0" borderId="11" xfId="0" applyFont="1" applyBorder="1" applyProtection="1">
      <protection locked="0"/>
    </xf>
    <xf numFmtId="0" fontId="10" fillId="0" borderId="0" xfId="0" applyFont="1" applyBorder="1" applyProtection="1">
      <protection locked="0"/>
    </xf>
    <xf numFmtId="49" fontId="10" fillId="0" borderId="15" xfId="0" applyNumberFormat="1" applyFont="1" applyBorder="1" applyProtection="1">
      <protection locked="0"/>
    </xf>
    <xf numFmtId="0" fontId="10" fillId="0" borderId="16" xfId="0" applyFont="1" applyBorder="1" applyProtection="1">
      <protection locked="0"/>
    </xf>
    <xf numFmtId="1" fontId="10" fillId="0" borderId="0" xfId="0" applyNumberFormat="1" applyFont="1" applyBorder="1" applyProtection="1"/>
    <xf numFmtId="0" fontId="2" fillId="0" borderId="0" xfId="0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" vertical="justify" wrapText="1"/>
    </xf>
    <xf numFmtId="164" fontId="2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 applyProtection="1">
      <alignment horizontal="center"/>
    </xf>
    <xf numFmtId="1" fontId="13" fillId="0" borderId="1" xfId="0" applyNumberFormat="1" applyFont="1" applyFill="1" applyBorder="1" applyAlignment="1" applyProtection="1">
      <alignment horizontal="center" vertical="top"/>
      <protection locked="0"/>
    </xf>
    <xf numFmtId="1" fontId="13" fillId="0" borderId="1" xfId="0" applyNumberFormat="1" applyFont="1" applyFill="1" applyBorder="1" applyAlignment="1" applyProtection="1">
      <alignment horizontal="center" vertical="top"/>
    </xf>
    <xf numFmtId="1" fontId="13" fillId="3" borderId="1" xfId="0" applyNumberFormat="1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 applyProtection="1">
      <alignment horizontal="right"/>
    </xf>
    <xf numFmtId="1" fontId="23" fillId="0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right"/>
    </xf>
    <xf numFmtId="2" fontId="11" fillId="0" borderId="0" xfId="0" applyNumberFormat="1" applyFont="1" applyFill="1" applyBorder="1" applyAlignment="1" applyProtection="1">
      <alignment horizontal="right"/>
    </xf>
    <xf numFmtId="1" fontId="14" fillId="0" borderId="1" xfId="0" applyNumberFormat="1" applyFont="1" applyFill="1" applyBorder="1" applyAlignment="1" applyProtection="1">
      <alignment horizontal="center"/>
      <protection locked="0"/>
    </xf>
    <xf numFmtId="1" fontId="15" fillId="0" borderId="1" xfId="0" applyNumberFormat="1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</xf>
    <xf numFmtId="1" fontId="15" fillId="3" borderId="1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right"/>
    </xf>
    <xf numFmtId="1" fontId="24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/>
    </xf>
    <xf numFmtId="1" fontId="16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/>
    <xf numFmtId="1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3" fontId="30" fillId="0" borderId="0" xfId="0" applyNumberFormat="1" applyFont="1" applyFill="1" applyBorder="1" applyProtection="1"/>
    <xf numFmtId="4" fontId="30" fillId="0" borderId="0" xfId="0" applyNumberFormat="1" applyFont="1" applyFill="1" applyBorder="1" applyProtection="1"/>
    <xf numFmtId="0" fontId="5" fillId="6" borderId="0" xfId="0" applyFont="1" applyFill="1" applyBorder="1" applyProtection="1"/>
    <xf numFmtId="2" fontId="5" fillId="6" borderId="0" xfId="0" applyNumberFormat="1" applyFont="1" applyFill="1" applyBorder="1" applyProtection="1"/>
    <xf numFmtId="0" fontId="5" fillId="0" borderId="0" xfId="0" applyFont="1" applyAlignment="1" applyProtection="1"/>
    <xf numFmtId="1" fontId="10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1" fontId="8" fillId="0" borderId="0" xfId="0" applyNumberFormat="1" applyFont="1" applyFill="1" applyBorder="1" applyProtection="1"/>
    <xf numFmtId="1" fontId="2" fillId="0" borderId="0" xfId="0" applyNumberFormat="1" applyFont="1" applyFill="1" applyBorder="1" applyAlignment="1" applyProtection="1">
      <alignment horizontal="center" textRotation="90"/>
    </xf>
    <xf numFmtId="0" fontId="7" fillId="0" borderId="0" xfId="0" applyNumberFormat="1" applyFont="1" applyBorder="1" applyAlignment="1" applyProtection="1">
      <alignment horizontal="center"/>
    </xf>
    <xf numFmtId="1" fontId="1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2" fontId="2" fillId="0" borderId="1" xfId="0" applyNumberFormat="1" applyFont="1" applyFill="1" applyBorder="1" applyAlignment="1" applyProtection="1">
      <alignment wrapText="1"/>
    </xf>
    <xf numFmtId="2" fontId="2" fillId="0" borderId="0" xfId="0" applyNumberFormat="1" applyFont="1" applyFill="1" applyBorder="1" applyAlignment="1" applyProtection="1"/>
    <xf numFmtId="0" fontId="25" fillId="0" borderId="0" xfId="0" applyFont="1" applyAlignment="1" applyProtection="1"/>
    <xf numFmtId="0" fontId="10" fillId="0" borderId="0" xfId="0" applyFont="1" applyAlignment="1" applyProtection="1"/>
    <xf numFmtId="0" fontId="33" fillId="0" borderId="1" xfId="0" applyFont="1" applyFill="1" applyBorder="1" applyProtection="1"/>
    <xf numFmtId="0" fontId="6" fillId="0" borderId="0" xfId="0" applyFont="1" applyAlignment="1" applyProtection="1"/>
    <xf numFmtId="1" fontId="13" fillId="7" borderId="1" xfId="0" applyNumberFormat="1" applyFont="1" applyFill="1" applyBorder="1" applyAlignment="1" applyProtection="1">
      <alignment horizontal="center"/>
    </xf>
    <xf numFmtId="1" fontId="13" fillId="7" borderId="1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Protection="1"/>
    <xf numFmtId="1" fontId="2" fillId="0" borderId="1" xfId="0" applyNumberFormat="1" applyFont="1" applyFill="1" applyBorder="1" applyAlignment="1">
      <alignment horizontal="right"/>
    </xf>
    <xf numFmtId="1" fontId="13" fillId="5" borderId="1" xfId="0" applyNumberFormat="1" applyFont="1" applyFill="1" applyBorder="1" applyAlignment="1" applyProtection="1">
      <alignment horizontal="center"/>
      <protection locked="0"/>
    </xf>
    <xf numFmtId="0" fontId="10" fillId="9" borderId="0" xfId="0" applyFont="1" applyFill="1" applyBorder="1" applyProtection="1"/>
    <xf numFmtId="1" fontId="13" fillId="9" borderId="1" xfId="0" applyNumberFormat="1" applyFont="1" applyFill="1" applyBorder="1" applyAlignment="1" applyProtection="1">
      <alignment horizontal="center"/>
      <protection locked="0"/>
    </xf>
    <xf numFmtId="2" fontId="5" fillId="9" borderId="0" xfId="0" applyNumberFormat="1" applyFont="1" applyFill="1" applyAlignment="1" applyProtection="1">
      <alignment horizontal="center"/>
    </xf>
    <xf numFmtId="2" fontId="5" fillId="9" borderId="0" xfId="0" applyNumberFormat="1" applyFont="1" applyFill="1" applyAlignment="1" applyProtection="1">
      <alignment horizontal="left"/>
    </xf>
    <xf numFmtId="2" fontId="19" fillId="9" borderId="2" xfId="0" applyNumberFormat="1" applyFont="1" applyFill="1" applyBorder="1" applyAlignment="1" applyProtection="1">
      <alignment horizontal="right"/>
    </xf>
    <xf numFmtId="2" fontId="2" fillId="9" borderId="0" xfId="0" applyNumberFormat="1" applyFont="1" applyFill="1" applyBorder="1" applyProtection="1"/>
    <xf numFmtId="3" fontId="28" fillId="9" borderId="0" xfId="0" applyNumberFormat="1" applyFont="1" applyFill="1" applyBorder="1" applyProtection="1"/>
    <xf numFmtId="4" fontId="28" fillId="9" borderId="0" xfId="0" applyNumberFormat="1" applyFont="1" applyFill="1" applyBorder="1" applyProtection="1"/>
    <xf numFmtId="4" fontId="2" fillId="9" borderId="0" xfId="0" applyNumberFormat="1" applyFont="1" applyFill="1"/>
    <xf numFmtId="0" fontId="2" fillId="9" borderId="0" xfId="0" applyFont="1" applyFill="1" applyBorder="1" applyProtection="1"/>
    <xf numFmtId="1" fontId="2" fillId="9" borderId="0" xfId="0" applyNumberFormat="1" applyFont="1" applyFill="1" applyBorder="1" applyProtection="1"/>
    <xf numFmtId="0" fontId="3" fillId="9" borderId="1" xfId="0" applyFont="1" applyFill="1" applyBorder="1" applyProtection="1"/>
    <xf numFmtId="0" fontId="2" fillId="9" borderId="0" xfId="0" applyFont="1" applyFill="1" applyBorder="1" applyAlignment="1" applyProtection="1">
      <alignment horizontal="right"/>
    </xf>
    <xf numFmtId="0" fontId="10" fillId="9" borderId="0" xfId="0" applyFont="1" applyFill="1" applyProtection="1"/>
    <xf numFmtId="0" fontId="2" fillId="9" borderId="1" xfId="0" applyFont="1" applyFill="1" applyBorder="1" applyAlignment="1" applyProtection="1"/>
    <xf numFmtId="1" fontId="2" fillId="9" borderId="1" xfId="0" applyNumberFormat="1" applyFont="1" applyFill="1" applyBorder="1" applyAlignment="1" applyProtection="1">
      <alignment horizontal="right"/>
    </xf>
    <xf numFmtId="0" fontId="34" fillId="0" borderId="1" xfId="0" applyFont="1" applyBorder="1"/>
    <xf numFmtId="0" fontId="34" fillId="9" borderId="1" xfId="0" applyFont="1" applyFill="1" applyBorder="1"/>
    <xf numFmtId="1" fontId="5" fillId="9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horizontal="center"/>
    </xf>
    <xf numFmtId="0" fontId="2" fillId="9" borderId="1" xfId="0" applyFont="1" applyFill="1" applyBorder="1" applyProtection="1"/>
    <xf numFmtId="1" fontId="5" fillId="9" borderId="1" xfId="0" applyNumberFormat="1" applyFont="1" applyFill="1" applyBorder="1" applyAlignment="1">
      <alignment horizontal="center"/>
    </xf>
    <xf numFmtId="0" fontId="3" fillId="9" borderId="0" xfId="0" applyFont="1" applyFill="1" applyBorder="1" applyAlignment="1" applyProtection="1">
      <alignment horizontal="right"/>
    </xf>
    <xf numFmtId="4" fontId="3" fillId="9" borderId="0" xfId="0" applyNumberFormat="1" applyFont="1" applyFill="1" applyAlignment="1" applyProtection="1">
      <alignment horizontal="right"/>
    </xf>
    <xf numFmtId="0" fontId="5" fillId="9" borderId="0" xfId="0" applyFont="1" applyFill="1" applyBorder="1" applyAlignment="1" applyProtection="1">
      <alignment horizontal="center"/>
    </xf>
    <xf numFmtId="4" fontId="3" fillId="9" borderId="0" xfId="0" applyNumberFormat="1" applyFont="1" applyFill="1" applyBorder="1" applyAlignment="1">
      <alignment horizontal="right"/>
    </xf>
    <xf numFmtId="0" fontId="10" fillId="9" borderId="0" xfId="0" applyFont="1" applyFill="1" applyBorder="1"/>
    <xf numFmtId="0" fontId="10" fillId="9" borderId="0" xfId="0" applyFont="1" applyFill="1" applyBorder="1" applyAlignment="1" applyProtection="1"/>
    <xf numFmtId="0" fontId="35" fillId="9" borderId="0" xfId="0" applyFont="1" applyFill="1" applyBorder="1" applyAlignment="1" applyProtection="1">
      <alignment vertical="top"/>
    </xf>
    <xf numFmtId="0" fontId="36" fillId="9" borderId="0" xfId="0" applyFont="1" applyFill="1" applyBorder="1" applyProtection="1"/>
    <xf numFmtId="0" fontId="37" fillId="9" borderId="0" xfId="0" applyFont="1" applyFill="1" applyBorder="1" applyAlignment="1" applyProtection="1">
      <alignment horizontal="right"/>
    </xf>
    <xf numFmtId="0" fontId="38" fillId="9" borderId="0" xfId="0" applyFont="1" applyFill="1" applyBorder="1" applyAlignment="1" applyProtection="1">
      <alignment horizontal="right"/>
    </xf>
    <xf numFmtId="0" fontId="10" fillId="0" borderId="0" xfId="0" applyFont="1" applyAlignment="1" applyProtection="1">
      <alignment wrapText="1"/>
    </xf>
    <xf numFmtId="0" fontId="39" fillId="0" borderId="0" xfId="0" applyFont="1" applyBorder="1" applyProtection="1"/>
    <xf numFmtId="0" fontId="36" fillId="0" borderId="0" xfId="0" applyFont="1" applyProtection="1"/>
    <xf numFmtId="0" fontId="37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4" fontId="37" fillId="9" borderId="0" xfId="0" applyNumberFormat="1" applyFont="1" applyFill="1" applyBorder="1" applyAlignment="1" applyProtection="1"/>
    <xf numFmtId="9" fontId="38" fillId="9" borderId="0" xfId="0" applyNumberFormat="1" applyFont="1" applyFill="1" applyBorder="1" applyAlignment="1" applyProtection="1">
      <protection locked="0"/>
    </xf>
    <xf numFmtId="2" fontId="41" fillId="0" borderId="0" xfId="0" applyNumberFormat="1" applyFont="1" applyAlignment="1" applyProtection="1"/>
    <xf numFmtId="0" fontId="2" fillId="0" borderId="19" xfId="0" applyFont="1" applyFill="1" applyBorder="1" applyAlignment="1" applyProtection="1"/>
    <xf numFmtId="2" fontId="2" fillId="7" borderId="1" xfId="0" applyNumberFormat="1" applyFont="1" applyFill="1" applyBorder="1" applyAlignment="1" applyProtection="1"/>
    <xf numFmtId="2" fontId="42" fillId="9" borderId="0" xfId="0" applyNumberFormat="1" applyFont="1" applyFill="1" applyBorder="1" applyProtection="1"/>
    <xf numFmtId="0" fontId="42" fillId="9" borderId="0" xfId="0" applyFont="1" applyFill="1" applyBorder="1" applyProtection="1"/>
    <xf numFmtId="0" fontId="17" fillId="0" borderId="2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3" fontId="28" fillId="0" borderId="0" xfId="0" applyNumberFormat="1" applyFont="1" applyFill="1" applyBorder="1" applyProtection="1">
      <protection hidden="1"/>
    </xf>
    <xf numFmtId="4" fontId="28" fillId="0" borderId="0" xfId="0" applyNumberFormat="1" applyFon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1" fontId="2" fillId="6" borderId="0" xfId="0" applyNumberFormat="1" applyFont="1" applyFill="1" applyBorder="1" applyProtection="1">
      <protection hidden="1"/>
    </xf>
    <xf numFmtId="2" fontId="2" fillId="6" borderId="0" xfId="0" applyNumberFormat="1" applyFont="1" applyFill="1" applyBorder="1" applyProtection="1">
      <protection hidden="1"/>
    </xf>
    <xf numFmtId="2" fontId="2" fillId="6" borderId="0" xfId="0" applyNumberFormat="1" applyFont="1" applyFill="1" applyProtection="1">
      <protection hidden="1"/>
    </xf>
    <xf numFmtId="3" fontId="29" fillId="0" borderId="0" xfId="0" applyNumberFormat="1" applyFont="1" applyFill="1" applyAlignment="1" applyProtection="1">
      <alignment horizontal="right"/>
      <protection hidden="1"/>
    </xf>
    <xf numFmtId="4" fontId="29" fillId="0" borderId="0" xfId="0" applyNumberFormat="1" applyFont="1" applyFill="1" applyAlignment="1" applyProtection="1">
      <alignment horizontal="right"/>
      <protection hidden="1"/>
    </xf>
    <xf numFmtId="0" fontId="3" fillId="6" borderId="0" xfId="0" applyFont="1" applyFill="1" applyBorder="1" applyProtection="1">
      <protection hidden="1"/>
    </xf>
    <xf numFmtId="1" fontId="3" fillId="6" borderId="0" xfId="0" applyNumberFormat="1" applyFont="1" applyFill="1" applyBorder="1" applyProtection="1">
      <protection hidden="1"/>
    </xf>
    <xf numFmtId="2" fontId="3" fillId="6" borderId="0" xfId="0" applyNumberFormat="1" applyFont="1" applyFill="1" applyAlignment="1" applyProtection="1">
      <alignment horizontal="right"/>
      <protection hidden="1"/>
    </xf>
    <xf numFmtId="2" fontId="19" fillId="0" borderId="2" xfId="0" applyNumberFormat="1" applyFont="1" applyBorder="1" applyAlignment="1" applyProtection="1">
      <alignment horizontal="right"/>
      <protection hidden="1"/>
    </xf>
    <xf numFmtId="2" fontId="42" fillId="9" borderId="0" xfId="0" applyNumberFormat="1" applyFont="1" applyFill="1" applyBorder="1" applyProtection="1">
      <protection hidden="1"/>
    </xf>
    <xf numFmtId="4" fontId="2" fillId="0" borderId="0" xfId="0" applyNumberFormat="1" applyFont="1" applyProtection="1">
      <protection hidden="1"/>
    </xf>
    <xf numFmtId="4" fontId="31" fillId="0" borderId="0" xfId="0" applyNumberFormat="1" applyFont="1" applyProtection="1"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42" fillId="9" borderId="0" xfId="0" applyFont="1" applyFill="1" applyBorder="1" applyProtection="1"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2" fontId="19" fillId="0" borderId="2" xfId="0" applyNumberFormat="1" applyFont="1" applyFill="1" applyBorder="1" applyAlignment="1" applyProtection="1">
      <alignment horizontal="right"/>
      <protection hidden="1"/>
    </xf>
    <xf numFmtId="1" fontId="2" fillId="6" borderId="0" xfId="0" applyNumberFormat="1" applyFont="1" applyFill="1" applyBorder="1" applyAlignment="1" applyProtection="1">
      <protection hidden="1"/>
    </xf>
    <xf numFmtId="2" fontId="19" fillId="9" borderId="2" xfId="0" applyNumberFormat="1" applyFont="1" applyFill="1" applyBorder="1" applyAlignment="1" applyProtection="1">
      <alignment horizontal="right"/>
      <protection hidden="1"/>
    </xf>
    <xf numFmtId="1" fontId="2" fillId="6" borderId="0" xfId="0" applyNumberFormat="1" applyFont="1" applyFill="1" applyAlignment="1" applyProtection="1">
      <protection hidden="1"/>
    </xf>
    <xf numFmtId="0" fontId="10" fillId="9" borderId="0" xfId="0" applyFont="1" applyFill="1" applyBorder="1" applyProtection="1">
      <protection hidden="1"/>
    </xf>
    <xf numFmtId="3" fontId="28" fillId="9" borderId="0" xfId="0" applyNumberFormat="1" applyFont="1" applyFill="1" applyBorder="1" applyProtection="1">
      <protection hidden="1"/>
    </xf>
    <xf numFmtId="4" fontId="28" fillId="9" borderId="0" xfId="0" applyNumberFormat="1" applyFont="1" applyFill="1" applyBorder="1" applyProtection="1">
      <protection hidden="1"/>
    </xf>
    <xf numFmtId="4" fontId="2" fillId="9" borderId="0" xfId="0" applyNumberFormat="1" applyFont="1" applyFill="1" applyProtection="1">
      <protection hidden="1"/>
    </xf>
    <xf numFmtId="0" fontId="2" fillId="9" borderId="0" xfId="0" applyFont="1" applyFill="1" applyBorder="1" applyProtection="1">
      <protection hidden="1"/>
    </xf>
    <xf numFmtId="1" fontId="2" fillId="9" borderId="0" xfId="0" applyNumberFormat="1" applyFont="1" applyFill="1" applyBorder="1" applyProtection="1">
      <protection hidden="1"/>
    </xf>
    <xf numFmtId="2" fontId="2" fillId="9" borderId="0" xfId="0" applyNumberFormat="1" applyFont="1" applyFill="1" applyBorder="1" applyProtection="1">
      <protection hidden="1"/>
    </xf>
    <xf numFmtId="2" fontId="2" fillId="9" borderId="0" xfId="0" applyNumberFormat="1" applyFont="1" applyFill="1" applyProtection="1">
      <protection hidden="1"/>
    </xf>
    <xf numFmtId="4" fontId="29" fillId="0" borderId="0" xfId="0" applyNumberFormat="1" applyFont="1" applyFill="1" applyProtection="1">
      <protection hidden="1"/>
    </xf>
    <xf numFmtId="0" fontId="3" fillId="4" borderId="0" xfId="0" applyFont="1" applyFill="1" applyBorder="1" applyAlignment="1" applyProtection="1">
      <alignment horizontal="right"/>
    </xf>
    <xf numFmtId="0" fontId="36" fillId="0" borderId="0" xfId="0" applyFont="1" applyBorder="1" applyProtection="1"/>
    <xf numFmtId="164" fontId="2" fillId="0" borderId="6" xfId="0" applyNumberFormat="1" applyFont="1" applyFill="1" applyBorder="1" applyAlignment="1" applyProtection="1">
      <alignment horizontal="center"/>
      <protection hidden="1"/>
    </xf>
    <xf numFmtId="164" fontId="2" fillId="0" borderId="7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6" borderId="0" xfId="0" applyFill="1" applyBorder="1" applyProtection="1"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18" fillId="0" borderId="8" xfId="0" applyFont="1" applyFill="1" applyBorder="1" applyAlignment="1" applyProtection="1">
      <alignment horizontal="center" vertical="justify" wrapText="1"/>
      <protection hidden="1"/>
    </xf>
    <xf numFmtId="2" fontId="42" fillId="0" borderId="6" xfId="0" applyNumberFormat="1" applyFont="1" applyFill="1" applyBorder="1" applyAlignment="1" applyProtection="1">
      <alignment horizontal="center"/>
      <protection hidden="1"/>
    </xf>
    <xf numFmtId="2" fontId="42" fillId="0" borderId="7" xfId="0" applyNumberFormat="1" applyFont="1" applyFill="1" applyBorder="1" applyAlignment="1" applyProtection="1">
      <alignment horizontal="center"/>
      <protection hidden="1"/>
    </xf>
    <xf numFmtId="2" fontId="42" fillId="0" borderId="2" xfId="0" applyNumberFormat="1" applyFont="1" applyFill="1" applyBorder="1" applyAlignment="1" applyProtection="1">
      <alignment horizontal="right"/>
      <protection hidden="1"/>
    </xf>
    <xf numFmtId="164" fontId="42" fillId="0" borderId="0" xfId="0" applyNumberFormat="1" applyFont="1" applyFill="1" applyBorder="1" applyAlignment="1" applyProtection="1">
      <alignment horizontal="center"/>
      <protection hidden="1"/>
    </xf>
    <xf numFmtId="2" fontId="42" fillId="5" borderId="9" xfId="0" applyNumberFormat="1" applyFont="1" applyFill="1" applyBorder="1" applyAlignment="1" applyProtection="1">
      <alignment horizontal="right"/>
      <protection hidden="1"/>
    </xf>
    <xf numFmtId="2" fontId="19" fillId="0" borderId="0" xfId="0" applyNumberFormat="1" applyFont="1" applyFill="1" applyBorder="1" applyAlignment="1" applyProtection="1">
      <alignment horizontal="right"/>
      <protection hidden="1"/>
    </xf>
    <xf numFmtId="2" fontId="42" fillId="0" borderId="0" xfId="0" applyNumberFormat="1" applyFont="1" applyFill="1" applyBorder="1" applyAlignment="1" applyProtection="1">
      <alignment horizontal="center"/>
      <protection hidden="1"/>
    </xf>
    <xf numFmtId="2" fontId="42" fillId="0" borderId="0" xfId="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19" fillId="0" borderId="0" xfId="0" applyNumberFormat="1" applyFont="1" applyFill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0" fillId="6" borderId="0" xfId="0" applyFont="1" applyFill="1" applyProtection="1">
      <protection hidden="1"/>
    </xf>
    <xf numFmtId="0" fontId="2" fillId="6" borderId="0" xfId="0" applyFont="1" applyFill="1" applyProtection="1">
      <protection hidden="1"/>
    </xf>
    <xf numFmtId="1" fontId="13" fillId="0" borderId="1" xfId="0" applyNumberFormat="1" applyFont="1" applyFill="1" applyBorder="1" applyAlignment="1" applyProtection="1">
      <alignment horizontal="center"/>
      <protection hidden="1"/>
    </xf>
    <xf numFmtId="2" fontId="19" fillId="0" borderId="5" xfId="0" applyNumberFormat="1" applyFont="1" applyFill="1" applyBorder="1" applyAlignment="1" applyProtection="1">
      <alignment horizontal="right"/>
      <protection hidden="1"/>
    </xf>
    <xf numFmtId="1" fontId="2" fillId="6" borderId="0" xfId="0" applyNumberFormat="1" applyFont="1" applyFill="1" applyProtection="1">
      <protection hidden="1"/>
    </xf>
    <xf numFmtId="3" fontId="28" fillId="0" borderId="0" xfId="0" applyNumberFormat="1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2" fontId="2" fillId="9" borderId="0" xfId="0" applyNumberFormat="1" applyFont="1" applyFill="1" applyBorder="1" applyAlignment="1" applyProtection="1">
      <alignment horizontal="center"/>
      <protection hidden="1"/>
    </xf>
    <xf numFmtId="2" fontId="19" fillId="9" borderId="0" xfId="0" applyNumberFormat="1" applyFont="1" applyFill="1" applyBorder="1" applyAlignment="1" applyProtection="1">
      <alignment horizontal="center"/>
      <protection hidden="1"/>
    </xf>
    <xf numFmtId="2" fontId="42" fillId="9" borderId="0" xfId="0" applyNumberFormat="1" applyFont="1" applyFill="1" applyBorder="1" applyAlignment="1" applyProtection="1">
      <alignment horizontal="center"/>
      <protection hidden="1"/>
    </xf>
    <xf numFmtId="3" fontId="28" fillId="9" borderId="0" xfId="0" applyNumberFormat="1" applyFont="1" applyFill="1" applyProtection="1">
      <protection hidden="1"/>
    </xf>
    <xf numFmtId="0" fontId="10" fillId="9" borderId="0" xfId="0" applyFont="1" applyFill="1" applyProtection="1">
      <protection hidden="1"/>
    </xf>
    <xf numFmtId="1" fontId="2" fillId="9" borderId="0" xfId="0" applyNumberFormat="1" applyFont="1" applyFill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Protection="1">
      <protection hidden="1"/>
    </xf>
    <xf numFmtId="3" fontId="30" fillId="0" borderId="0" xfId="0" applyNumberFormat="1" applyFont="1" applyFill="1" applyBorder="1" applyProtection="1">
      <protection hidden="1"/>
    </xf>
    <xf numFmtId="4" fontId="30" fillId="0" borderId="0" xfId="0" applyNumberFormat="1" applyFont="1" applyFill="1" applyBorder="1" applyProtection="1">
      <protection hidden="1"/>
    </xf>
    <xf numFmtId="0" fontId="5" fillId="6" borderId="0" xfId="0" applyFont="1" applyFill="1" applyBorder="1" applyProtection="1">
      <protection hidden="1"/>
    </xf>
    <xf numFmtId="2" fontId="5" fillId="6" borderId="0" xfId="0" applyNumberFormat="1" applyFont="1" applyFill="1" applyBorder="1" applyProtection="1">
      <protection hidden="1"/>
    </xf>
    <xf numFmtId="1" fontId="13" fillId="0" borderId="1" xfId="0" applyNumberFormat="1" applyFont="1" applyFill="1" applyBorder="1" applyAlignment="1" applyProtection="1">
      <alignment horizontal="center"/>
    </xf>
    <xf numFmtId="1" fontId="13" fillId="9" borderId="1" xfId="0" applyNumberFormat="1" applyFont="1" applyFill="1" applyBorder="1" applyAlignment="1" applyProtection="1">
      <alignment horizontal="center"/>
    </xf>
    <xf numFmtId="2" fontId="42" fillId="7" borderId="2" xfId="0" applyNumberFormat="1" applyFont="1" applyFill="1" applyBorder="1" applyAlignment="1" applyProtection="1">
      <alignment horizontal="right"/>
      <protection hidden="1"/>
    </xf>
    <xf numFmtId="2" fontId="42" fillId="0" borderId="0" xfId="0" applyNumberFormat="1" applyFont="1" applyFill="1" applyBorder="1" applyProtection="1"/>
    <xf numFmtId="0" fontId="43" fillId="6" borderId="0" xfId="0" applyFont="1" applyFill="1" applyBorder="1" applyProtection="1"/>
    <xf numFmtId="1" fontId="43" fillId="6" borderId="0" xfId="0" applyNumberFormat="1" applyFont="1" applyFill="1" applyBorder="1" applyProtection="1"/>
    <xf numFmtId="2" fontId="43" fillId="6" borderId="0" xfId="0" applyNumberFormat="1" applyFont="1" applyFill="1" applyAlignment="1" applyProtection="1">
      <alignment horizontal="right"/>
    </xf>
    <xf numFmtId="0" fontId="42" fillId="6" borderId="0" xfId="0" applyFont="1" applyFill="1" applyBorder="1" applyProtection="1"/>
    <xf numFmtId="2" fontId="42" fillId="6" borderId="0" xfId="0" applyNumberFormat="1" applyFont="1" applyFill="1" applyBorder="1" applyProtection="1"/>
    <xf numFmtId="1" fontId="42" fillId="6" borderId="0" xfId="0" applyNumberFormat="1" applyFont="1" applyFill="1" applyBorder="1" applyProtection="1"/>
    <xf numFmtId="1" fontId="42" fillId="6" borderId="0" xfId="0" applyNumberFormat="1" applyFont="1" applyFill="1" applyProtection="1"/>
    <xf numFmtId="1" fontId="42" fillId="9" borderId="0" xfId="0" applyNumberFormat="1" applyFont="1" applyFill="1" applyBorder="1" applyProtection="1"/>
    <xf numFmtId="0" fontId="44" fillId="9" borderId="0" xfId="0" applyFont="1" applyFill="1" applyBorder="1" applyProtection="1"/>
    <xf numFmtId="0" fontId="42" fillId="9" borderId="0" xfId="0" applyFont="1" applyFill="1" applyProtection="1"/>
    <xf numFmtId="2" fontId="42" fillId="9" borderId="0" xfId="0" applyNumberFormat="1" applyFont="1" applyFill="1" applyProtection="1"/>
    <xf numFmtId="2" fontId="42" fillId="5" borderId="2" xfId="0" applyNumberFormat="1" applyFont="1" applyFill="1" applyBorder="1" applyAlignment="1" applyProtection="1">
      <alignment horizontal="right"/>
    </xf>
    <xf numFmtId="2" fontId="42" fillId="7" borderId="2" xfId="0" applyNumberFormat="1" applyFont="1" applyFill="1" applyBorder="1" applyAlignment="1" applyProtection="1">
      <alignment horizontal="right"/>
    </xf>
    <xf numFmtId="4" fontId="3" fillId="9" borderId="0" xfId="0" applyNumberFormat="1" applyFont="1" applyFill="1" applyBorder="1" applyAlignment="1" applyProtection="1">
      <alignment horizontal="right"/>
    </xf>
    <xf numFmtId="2" fontId="41" fillId="0" borderId="0" xfId="0" applyNumberFormat="1" applyFont="1" applyFill="1" applyBorder="1" applyAlignment="1" applyProtection="1">
      <protection locked="0"/>
    </xf>
    <xf numFmtId="2" fontId="42" fillId="0" borderId="0" xfId="0" applyNumberFormat="1" applyFont="1" applyFill="1" applyBorder="1"/>
    <xf numFmtId="0" fontId="42" fillId="0" borderId="0" xfId="0" applyFont="1" applyFill="1" applyBorder="1"/>
    <xf numFmtId="0" fontId="45" fillId="0" borderId="0" xfId="0" applyFont="1" applyProtection="1"/>
    <xf numFmtId="2" fontId="19" fillId="9" borderId="2" xfId="0" applyNumberFormat="1" applyFont="1" applyFill="1" applyBorder="1" applyAlignment="1">
      <alignment horizontal="right"/>
    </xf>
    <xf numFmtId="2" fontId="46" fillId="5" borderId="2" xfId="0" applyNumberFormat="1" applyFont="1" applyFill="1" applyBorder="1" applyAlignment="1">
      <alignment horizontal="right"/>
    </xf>
    <xf numFmtId="2" fontId="41" fillId="0" borderId="0" xfId="0" applyNumberFormat="1" applyFont="1" applyFill="1" applyBorder="1" applyAlignment="1" applyProtection="1">
      <alignment horizontal="right"/>
      <protection locked="0"/>
    </xf>
    <xf numFmtId="2" fontId="41" fillId="0" borderId="0" xfId="0" applyNumberFormat="1" applyFont="1" applyAlignment="1" applyProtection="1">
      <alignment horizontal="right"/>
    </xf>
    <xf numFmtId="0" fontId="7" fillId="0" borderId="3" xfId="0" applyNumberFormat="1" applyFont="1" applyBorder="1" applyAlignment="1" applyProtection="1">
      <alignment horizontal="center"/>
    </xf>
    <xf numFmtId="4" fontId="37" fillId="9" borderId="0" xfId="0" applyNumberFormat="1" applyFont="1" applyFill="1" applyBorder="1" applyAlignment="1" applyProtection="1">
      <alignment horizontal="right"/>
    </xf>
    <xf numFmtId="9" fontId="38" fillId="9" borderId="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center"/>
      <protection locked="0"/>
    </xf>
    <xf numFmtId="2" fontId="41" fillId="0" borderId="0" xfId="0" applyNumberFormat="1" applyFont="1" applyBorder="1" applyAlignment="1" applyProtection="1">
      <alignment horizontal="right"/>
    </xf>
    <xf numFmtId="4" fontId="29" fillId="0" borderId="0" xfId="0" applyNumberFormat="1" applyFont="1" applyFill="1" applyProtection="1">
      <protection hidden="1"/>
    </xf>
    <xf numFmtId="1" fontId="2" fillId="0" borderId="0" xfId="0" applyNumberFormat="1" applyFont="1" applyFill="1" applyBorder="1" applyAlignment="1" applyProtection="1">
      <alignment horizontal="center" textRotation="90"/>
    </xf>
    <xf numFmtId="1" fontId="0" fillId="0" borderId="0" xfId="0" applyNumberFormat="1"/>
    <xf numFmtId="1" fontId="0" fillId="0" borderId="4" xfId="0" applyNumberFormat="1" applyBorder="1"/>
    <xf numFmtId="0" fontId="7" fillId="0" borderId="0" xfId="0" applyFont="1" applyFill="1" applyBorder="1" applyAlignment="1" applyProtection="1">
      <alignment horizontal="center"/>
    </xf>
    <xf numFmtId="1" fontId="7" fillId="0" borderId="3" xfId="0" applyNumberFormat="1" applyFont="1" applyFill="1" applyBorder="1" applyAlignment="1" applyProtection="1">
      <alignment horizontal="center"/>
    </xf>
    <xf numFmtId="0" fontId="7" fillId="0" borderId="3" xfId="0" applyNumberFormat="1" applyFont="1" applyBorder="1" applyAlignment="1">
      <alignment horizontal="center"/>
    </xf>
    <xf numFmtId="0" fontId="4" fillId="0" borderId="3" xfId="0" applyFont="1" applyFill="1" applyBorder="1" applyProtection="1"/>
    <xf numFmtId="9" fontId="38" fillId="9" borderId="0" xfId="0" applyNumberFormat="1" applyFont="1" applyFill="1" applyBorder="1" applyAlignment="1" applyProtection="1">
      <alignment horizontal="center"/>
      <protection locked="0"/>
    </xf>
    <xf numFmtId="4" fontId="37" fillId="9" borderId="0" xfId="0" applyNumberFormat="1" applyFont="1" applyFill="1" applyBorder="1" applyAlignment="1" applyProtection="1">
      <alignment horizontal="center"/>
    </xf>
    <xf numFmtId="2" fontId="41" fillId="0" borderId="0" xfId="0" applyNumberFormat="1" applyFont="1" applyFill="1" applyBorder="1" applyAlignment="1" applyProtection="1">
      <alignment horizontal="center"/>
    </xf>
    <xf numFmtId="2" fontId="41" fillId="0" borderId="0" xfId="0" applyNumberFormat="1" applyFont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</cellXfs>
  <cellStyles count="3">
    <cellStyle name="Normalny_CENNIK_PL_DETAL_03" xfId="2" xr:uid="{00000000-0005-0000-0000-000000000000}"/>
    <cellStyle name="Звичайний" xfId="0" builtinId="0"/>
    <cellStyle name="Обычный 2" xfId="1" xr:uid="{00000000-0005-0000-0000-000002000000}"/>
  </cellStyles>
  <dxfs count="4"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7</xdr:row>
      <xdr:rowOff>457200</xdr:rowOff>
    </xdr:from>
    <xdr:to>
      <xdr:col>0</xdr:col>
      <xdr:colOff>609600</xdr:colOff>
      <xdr:row>7</xdr:row>
      <xdr:rowOff>457200</xdr:rowOff>
    </xdr:to>
    <xdr:pic>
      <xdr:nvPicPr>
        <xdr:cNvPr id="4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47875"/>
          <a:ext cx="1504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7</xdr:row>
      <xdr:rowOff>381000</xdr:rowOff>
    </xdr:from>
    <xdr:to>
      <xdr:col>0</xdr:col>
      <xdr:colOff>1133475</xdr:colOff>
      <xdr:row>7</xdr:row>
      <xdr:rowOff>914400</xdr:rowOff>
    </xdr:to>
    <xdr:pic>
      <xdr:nvPicPr>
        <xdr:cNvPr id="5" name="Picture 8" descr="100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71675"/>
          <a:ext cx="857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1438275</xdr:colOff>
      <xdr:row>7</xdr:row>
      <xdr:rowOff>447675</xdr:rowOff>
    </xdr:from>
    <xdr:to>
      <xdr:col>1</xdr:col>
      <xdr:colOff>757604</xdr:colOff>
      <xdr:row>7</xdr:row>
      <xdr:rowOff>933450</xdr:rowOff>
    </xdr:to>
    <xdr:pic>
      <xdr:nvPicPr>
        <xdr:cNvPr id="6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2038350"/>
          <a:ext cx="168152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7</xdr:row>
      <xdr:rowOff>285750</xdr:rowOff>
    </xdr:from>
    <xdr:to>
      <xdr:col>1</xdr:col>
      <xdr:colOff>671879</xdr:colOff>
      <xdr:row>7</xdr:row>
      <xdr:rowOff>752475</xdr:rowOff>
    </xdr:to>
    <xdr:pic>
      <xdr:nvPicPr>
        <xdr:cNvPr id="2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876425"/>
          <a:ext cx="1681529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7</xdr:row>
      <xdr:rowOff>238125</xdr:rowOff>
    </xdr:from>
    <xdr:to>
      <xdr:col>0</xdr:col>
      <xdr:colOff>800100</xdr:colOff>
      <xdr:row>7</xdr:row>
      <xdr:rowOff>733425</xdr:rowOff>
    </xdr:to>
    <xdr:pic>
      <xdr:nvPicPr>
        <xdr:cNvPr id="3" name="Picture 8" descr="100P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28800"/>
          <a:ext cx="590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7</xdr:row>
      <xdr:rowOff>457200</xdr:rowOff>
    </xdr:from>
    <xdr:to>
      <xdr:col>0</xdr:col>
      <xdr:colOff>609600</xdr:colOff>
      <xdr:row>7</xdr:row>
      <xdr:rowOff>457200</xdr:rowOff>
    </xdr:to>
    <xdr:pic>
      <xdr:nvPicPr>
        <xdr:cNvPr id="2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47875"/>
          <a:ext cx="1352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7</xdr:row>
      <xdr:rowOff>266700</xdr:rowOff>
    </xdr:from>
    <xdr:to>
      <xdr:col>0</xdr:col>
      <xdr:colOff>876300</xdr:colOff>
      <xdr:row>7</xdr:row>
      <xdr:rowOff>800100</xdr:rowOff>
    </xdr:to>
    <xdr:pic>
      <xdr:nvPicPr>
        <xdr:cNvPr id="3" name="Picture 8" descr="100P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573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1533525</xdr:colOff>
      <xdr:row>7</xdr:row>
      <xdr:rowOff>323850</xdr:rowOff>
    </xdr:from>
    <xdr:to>
      <xdr:col>1</xdr:col>
      <xdr:colOff>924070</xdr:colOff>
      <xdr:row>7</xdr:row>
      <xdr:rowOff>787186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33525" y="1914525"/>
          <a:ext cx="1676545" cy="46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7</xdr:row>
      <xdr:rowOff>457200</xdr:rowOff>
    </xdr:from>
    <xdr:to>
      <xdr:col>0</xdr:col>
      <xdr:colOff>609600</xdr:colOff>
      <xdr:row>7</xdr:row>
      <xdr:rowOff>457200</xdr:rowOff>
    </xdr:to>
    <xdr:pic>
      <xdr:nvPicPr>
        <xdr:cNvPr id="2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47875"/>
          <a:ext cx="1504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295276</xdr:colOff>
      <xdr:row>7</xdr:row>
      <xdr:rowOff>200025</xdr:rowOff>
    </xdr:from>
    <xdr:to>
      <xdr:col>0</xdr:col>
      <xdr:colOff>1286906</xdr:colOff>
      <xdr:row>7</xdr:row>
      <xdr:rowOff>885825</xdr:rowOff>
    </xdr:to>
    <xdr:pic>
      <xdr:nvPicPr>
        <xdr:cNvPr id="3" name="Picture 8" descr="100P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790700"/>
          <a:ext cx="99163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1981200</xdr:colOff>
      <xdr:row>7</xdr:row>
      <xdr:rowOff>390525</xdr:rowOff>
    </xdr:from>
    <xdr:to>
      <xdr:col>1</xdr:col>
      <xdr:colOff>1124095</xdr:colOff>
      <xdr:row>7</xdr:row>
      <xdr:rowOff>942975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81200" y="1981200"/>
          <a:ext cx="167654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4"/>
  <sheetViews>
    <sheetView tabSelected="1" view="pageBreakPreview" topLeftCell="A2" zoomScaleNormal="100" zoomScaleSheetLayoutView="100" workbookViewId="0">
      <selection activeCell="B2" sqref="B2"/>
    </sheetView>
  </sheetViews>
  <sheetFormatPr defaultRowHeight="12.75"/>
  <cols>
    <col min="1" max="1" width="35.42578125" style="37" customWidth="1"/>
    <col min="2" max="2" width="20.140625" style="37" customWidth="1"/>
    <col min="3" max="3" width="8.42578125" style="93" customWidth="1"/>
    <col min="4" max="4" width="7.42578125" style="37" customWidth="1"/>
    <col min="5" max="9" width="6.85546875" style="37" customWidth="1"/>
    <col min="10" max="10" width="3" style="37" customWidth="1"/>
    <col min="11" max="11" width="6.5703125" style="37" customWidth="1"/>
    <col min="12" max="12" width="8.28515625" style="65" customWidth="1"/>
    <col min="13" max="13" width="9.140625" style="37" customWidth="1"/>
    <col min="14" max="14" width="8.42578125" style="35" hidden="1" customWidth="1"/>
    <col min="15" max="15" width="15.42578125" style="36" bestFit="1" customWidth="1"/>
    <col min="16" max="16" width="9.7109375" style="36" hidden="1" customWidth="1"/>
    <col min="17" max="17" width="9.140625" style="37"/>
    <col min="18" max="18" width="26" style="39" bestFit="1" customWidth="1"/>
    <col min="19" max="19" width="9.28515625" style="77" hidden="1" customWidth="1"/>
    <col min="20" max="20" width="18.28515625" style="40" bestFit="1" customWidth="1"/>
    <col min="21" max="21" width="6.7109375" style="37" customWidth="1"/>
    <col min="22" max="27" width="6.7109375" style="65" customWidth="1"/>
    <col min="28" max="29" width="6.7109375" style="37" customWidth="1"/>
    <col min="30" max="254" width="9.140625" style="37"/>
    <col min="255" max="255" width="29.42578125" style="37" customWidth="1"/>
    <col min="256" max="256" width="20.140625" style="37" customWidth="1"/>
    <col min="257" max="257" width="8.42578125" style="37" customWidth="1"/>
    <col min="258" max="265" width="6.85546875" style="37" customWidth="1"/>
    <col min="266" max="266" width="0.7109375" style="37" customWidth="1"/>
    <col min="267" max="267" width="6.5703125" style="37" customWidth="1"/>
    <col min="268" max="268" width="0" style="37" hidden="1" customWidth="1"/>
    <col min="269" max="269" width="9.140625" style="37" customWidth="1"/>
    <col min="270" max="270" width="0" style="37" hidden="1" customWidth="1"/>
    <col min="271" max="271" width="15.42578125" style="37" bestFit="1" customWidth="1"/>
    <col min="272" max="272" width="0" style="37" hidden="1" customWidth="1"/>
    <col min="273" max="273" width="9.140625" style="37"/>
    <col min="274" max="274" width="26" style="37" bestFit="1" customWidth="1"/>
    <col min="275" max="275" width="0" style="37" hidden="1" customWidth="1"/>
    <col min="276" max="276" width="18.28515625" style="37" bestFit="1" customWidth="1"/>
    <col min="277" max="285" width="6.7109375" style="37" customWidth="1"/>
    <col min="286" max="510" width="9.140625" style="37"/>
    <col min="511" max="511" width="29.42578125" style="37" customWidth="1"/>
    <col min="512" max="512" width="20.140625" style="37" customWidth="1"/>
    <col min="513" max="513" width="8.42578125" style="37" customWidth="1"/>
    <col min="514" max="521" width="6.85546875" style="37" customWidth="1"/>
    <col min="522" max="522" width="0.7109375" style="37" customWidth="1"/>
    <col min="523" max="523" width="6.5703125" style="37" customWidth="1"/>
    <col min="524" max="524" width="0" style="37" hidden="1" customWidth="1"/>
    <col min="525" max="525" width="9.140625" style="37" customWidth="1"/>
    <col min="526" max="526" width="0" style="37" hidden="1" customWidth="1"/>
    <col min="527" max="527" width="15.42578125" style="37" bestFit="1" customWidth="1"/>
    <col min="528" max="528" width="0" style="37" hidden="1" customWidth="1"/>
    <col min="529" max="529" width="9.140625" style="37"/>
    <col min="530" max="530" width="26" style="37" bestFit="1" customWidth="1"/>
    <col min="531" max="531" width="0" style="37" hidden="1" customWidth="1"/>
    <col min="532" max="532" width="18.28515625" style="37" bestFit="1" customWidth="1"/>
    <col min="533" max="541" width="6.7109375" style="37" customWidth="1"/>
    <col min="542" max="766" width="9.140625" style="37"/>
    <col min="767" max="767" width="29.42578125" style="37" customWidth="1"/>
    <col min="768" max="768" width="20.140625" style="37" customWidth="1"/>
    <col min="769" max="769" width="8.42578125" style="37" customWidth="1"/>
    <col min="770" max="777" width="6.85546875" style="37" customWidth="1"/>
    <col min="778" max="778" width="0.7109375" style="37" customWidth="1"/>
    <col min="779" max="779" width="6.5703125" style="37" customWidth="1"/>
    <col min="780" max="780" width="0" style="37" hidden="1" customWidth="1"/>
    <col min="781" max="781" width="9.140625" style="37" customWidth="1"/>
    <col min="782" max="782" width="0" style="37" hidden="1" customWidth="1"/>
    <col min="783" max="783" width="15.42578125" style="37" bestFit="1" customWidth="1"/>
    <col min="784" max="784" width="0" style="37" hidden="1" customWidth="1"/>
    <col min="785" max="785" width="9.140625" style="37"/>
    <col min="786" max="786" width="26" style="37" bestFit="1" customWidth="1"/>
    <col min="787" max="787" width="0" style="37" hidden="1" customWidth="1"/>
    <col min="788" max="788" width="18.28515625" style="37" bestFit="1" customWidth="1"/>
    <col min="789" max="797" width="6.7109375" style="37" customWidth="1"/>
    <col min="798" max="1022" width="9.140625" style="37"/>
    <col min="1023" max="1023" width="29.42578125" style="37" customWidth="1"/>
    <col min="1024" max="1024" width="20.140625" style="37" customWidth="1"/>
    <col min="1025" max="1025" width="8.42578125" style="37" customWidth="1"/>
    <col min="1026" max="1033" width="6.85546875" style="37" customWidth="1"/>
    <col min="1034" max="1034" width="0.7109375" style="37" customWidth="1"/>
    <col min="1035" max="1035" width="6.5703125" style="37" customWidth="1"/>
    <col min="1036" max="1036" width="0" style="37" hidden="1" customWidth="1"/>
    <col min="1037" max="1037" width="9.140625" style="37" customWidth="1"/>
    <col min="1038" max="1038" width="0" style="37" hidden="1" customWidth="1"/>
    <col min="1039" max="1039" width="15.42578125" style="37" bestFit="1" customWidth="1"/>
    <col min="1040" max="1040" width="0" style="37" hidden="1" customWidth="1"/>
    <col min="1041" max="1041" width="9.140625" style="37"/>
    <col min="1042" max="1042" width="26" style="37" bestFit="1" customWidth="1"/>
    <col min="1043" max="1043" width="0" style="37" hidden="1" customWidth="1"/>
    <col min="1044" max="1044" width="18.28515625" style="37" bestFit="1" customWidth="1"/>
    <col min="1045" max="1053" width="6.7109375" style="37" customWidth="1"/>
    <col min="1054" max="1278" width="9.140625" style="37"/>
    <col min="1279" max="1279" width="29.42578125" style="37" customWidth="1"/>
    <col min="1280" max="1280" width="20.140625" style="37" customWidth="1"/>
    <col min="1281" max="1281" width="8.42578125" style="37" customWidth="1"/>
    <col min="1282" max="1289" width="6.85546875" style="37" customWidth="1"/>
    <col min="1290" max="1290" width="0.7109375" style="37" customWidth="1"/>
    <col min="1291" max="1291" width="6.5703125" style="37" customWidth="1"/>
    <col min="1292" max="1292" width="0" style="37" hidden="1" customWidth="1"/>
    <col min="1293" max="1293" width="9.140625" style="37" customWidth="1"/>
    <col min="1294" max="1294" width="0" style="37" hidden="1" customWidth="1"/>
    <col min="1295" max="1295" width="15.42578125" style="37" bestFit="1" customWidth="1"/>
    <col min="1296" max="1296" width="0" style="37" hidden="1" customWidth="1"/>
    <col min="1297" max="1297" width="9.140625" style="37"/>
    <col min="1298" max="1298" width="26" style="37" bestFit="1" customWidth="1"/>
    <col min="1299" max="1299" width="0" style="37" hidden="1" customWidth="1"/>
    <col min="1300" max="1300" width="18.28515625" style="37" bestFit="1" customWidth="1"/>
    <col min="1301" max="1309" width="6.7109375" style="37" customWidth="1"/>
    <col min="1310" max="1534" width="9.140625" style="37"/>
    <col min="1535" max="1535" width="29.42578125" style="37" customWidth="1"/>
    <col min="1536" max="1536" width="20.140625" style="37" customWidth="1"/>
    <col min="1537" max="1537" width="8.42578125" style="37" customWidth="1"/>
    <col min="1538" max="1545" width="6.85546875" style="37" customWidth="1"/>
    <col min="1546" max="1546" width="0.7109375" style="37" customWidth="1"/>
    <col min="1547" max="1547" width="6.5703125" style="37" customWidth="1"/>
    <col min="1548" max="1548" width="0" style="37" hidden="1" customWidth="1"/>
    <col min="1549" max="1549" width="9.140625" style="37" customWidth="1"/>
    <col min="1550" max="1550" width="0" style="37" hidden="1" customWidth="1"/>
    <col min="1551" max="1551" width="15.42578125" style="37" bestFit="1" customWidth="1"/>
    <col min="1552" max="1552" width="0" style="37" hidden="1" customWidth="1"/>
    <col min="1553" max="1553" width="9.140625" style="37"/>
    <col min="1554" max="1554" width="26" style="37" bestFit="1" customWidth="1"/>
    <col min="1555" max="1555" width="0" style="37" hidden="1" customWidth="1"/>
    <col min="1556" max="1556" width="18.28515625" style="37" bestFit="1" customWidth="1"/>
    <col min="1557" max="1565" width="6.7109375" style="37" customWidth="1"/>
    <col min="1566" max="1790" width="9.140625" style="37"/>
    <col min="1791" max="1791" width="29.42578125" style="37" customWidth="1"/>
    <col min="1792" max="1792" width="20.140625" style="37" customWidth="1"/>
    <col min="1793" max="1793" width="8.42578125" style="37" customWidth="1"/>
    <col min="1794" max="1801" width="6.85546875" style="37" customWidth="1"/>
    <col min="1802" max="1802" width="0.7109375" style="37" customWidth="1"/>
    <col min="1803" max="1803" width="6.5703125" style="37" customWidth="1"/>
    <col min="1804" max="1804" width="0" style="37" hidden="1" customWidth="1"/>
    <col min="1805" max="1805" width="9.140625" style="37" customWidth="1"/>
    <col min="1806" max="1806" width="0" style="37" hidden="1" customWidth="1"/>
    <col min="1807" max="1807" width="15.42578125" style="37" bestFit="1" customWidth="1"/>
    <col min="1808" max="1808" width="0" style="37" hidden="1" customWidth="1"/>
    <col min="1809" max="1809" width="9.140625" style="37"/>
    <col min="1810" max="1810" width="26" style="37" bestFit="1" customWidth="1"/>
    <col min="1811" max="1811" width="0" style="37" hidden="1" customWidth="1"/>
    <col min="1812" max="1812" width="18.28515625" style="37" bestFit="1" customWidth="1"/>
    <col min="1813" max="1821" width="6.7109375" style="37" customWidth="1"/>
    <col min="1822" max="2046" width="9.140625" style="37"/>
    <col min="2047" max="2047" width="29.42578125" style="37" customWidth="1"/>
    <col min="2048" max="2048" width="20.140625" style="37" customWidth="1"/>
    <col min="2049" max="2049" width="8.42578125" style="37" customWidth="1"/>
    <col min="2050" max="2057" width="6.85546875" style="37" customWidth="1"/>
    <col min="2058" max="2058" width="0.7109375" style="37" customWidth="1"/>
    <col min="2059" max="2059" width="6.5703125" style="37" customWidth="1"/>
    <col min="2060" max="2060" width="0" style="37" hidden="1" customWidth="1"/>
    <col min="2061" max="2061" width="9.140625" style="37" customWidth="1"/>
    <col min="2062" max="2062" width="0" style="37" hidden="1" customWidth="1"/>
    <col min="2063" max="2063" width="15.42578125" style="37" bestFit="1" customWidth="1"/>
    <col min="2064" max="2064" width="0" style="37" hidden="1" customWidth="1"/>
    <col min="2065" max="2065" width="9.140625" style="37"/>
    <col min="2066" max="2066" width="26" style="37" bestFit="1" customWidth="1"/>
    <col min="2067" max="2067" width="0" style="37" hidden="1" customWidth="1"/>
    <col min="2068" max="2068" width="18.28515625" style="37" bestFit="1" customWidth="1"/>
    <col min="2069" max="2077" width="6.7109375" style="37" customWidth="1"/>
    <col min="2078" max="2302" width="9.140625" style="37"/>
    <col min="2303" max="2303" width="29.42578125" style="37" customWidth="1"/>
    <col min="2304" max="2304" width="20.140625" style="37" customWidth="1"/>
    <col min="2305" max="2305" width="8.42578125" style="37" customWidth="1"/>
    <col min="2306" max="2313" width="6.85546875" style="37" customWidth="1"/>
    <col min="2314" max="2314" width="0.7109375" style="37" customWidth="1"/>
    <col min="2315" max="2315" width="6.5703125" style="37" customWidth="1"/>
    <col min="2316" max="2316" width="0" style="37" hidden="1" customWidth="1"/>
    <col min="2317" max="2317" width="9.140625" style="37" customWidth="1"/>
    <col min="2318" max="2318" width="0" style="37" hidden="1" customWidth="1"/>
    <col min="2319" max="2319" width="15.42578125" style="37" bestFit="1" customWidth="1"/>
    <col min="2320" max="2320" width="0" style="37" hidden="1" customWidth="1"/>
    <col min="2321" max="2321" width="9.140625" style="37"/>
    <col min="2322" max="2322" width="26" style="37" bestFit="1" customWidth="1"/>
    <col min="2323" max="2323" width="0" style="37" hidden="1" customWidth="1"/>
    <col min="2324" max="2324" width="18.28515625" style="37" bestFit="1" customWidth="1"/>
    <col min="2325" max="2333" width="6.7109375" style="37" customWidth="1"/>
    <col min="2334" max="2558" width="9.140625" style="37"/>
    <col min="2559" max="2559" width="29.42578125" style="37" customWidth="1"/>
    <col min="2560" max="2560" width="20.140625" style="37" customWidth="1"/>
    <col min="2561" max="2561" width="8.42578125" style="37" customWidth="1"/>
    <col min="2562" max="2569" width="6.85546875" style="37" customWidth="1"/>
    <col min="2570" max="2570" width="0.7109375" style="37" customWidth="1"/>
    <col min="2571" max="2571" width="6.5703125" style="37" customWidth="1"/>
    <col min="2572" max="2572" width="0" style="37" hidden="1" customWidth="1"/>
    <col min="2573" max="2573" width="9.140625" style="37" customWidth="1"/>
    <col min="2574" max="2574" width="0" style="37" hidden="1" customWidth="1"/>
    <col min="2575" max="2575" width="15.42578125" style="37" bestFit="1" customWidth="1"/>
    <col min="2576" max="2576" width="0" style="37" hidden="1" customWidth="1"/>
    <col min="2577" max="2577" width="9.140625" style="37"/>
    <col min="2578" max="2578" width="26" style="37" bestFit="1" customWidth="1"/>
    <col min="2579" max="2579" width="0" style="37" hidden="1" customWidth="1"/>
    <col min="2580" max="2580" width="18.28515625" style="37" bestFit="1" customWidth="1"/>
    <col min="2581" max="2589" width="6.7109375" style="37" customWidth="1"/>
    <col min="2590" max="2814" width="9.140625" style="37"/>
    <col min="2815" max="2815" width="29.42578125" style="37" customWidth="1"/>
    <col min="2816" max="2816" width="20.140625" style="37" customWidth="1"/>
    <col min="2817" max="2817" width="8.42578125" style="37" customWidth="1"/>
    <col min="2818" max="2825" width="6.85546875" style="37" customWidth="1"/>
    <col min="2826" max="2826" width="0.7109375" style="37" customWidth="1"/>
    <col min="2827" max="2827" width="6.5703125" style="37" customWidth="1"/>
    <col min="2828" max="2828" width="0" style="37" hidden="1" customWidth="1"/>
    <col min="2829" max="2829" width="9.140625" style="37" customWidth="1"/>
    <col min="2830" max="2830" width="0" style="37" hidden="1" customWidth="1"/>
    <col min="2831" max="2831" width="15.42578125" style="37" bestFit="1" customWidth="1"/>
    <col min="2832" max="2832" width="0" style="37" hidden="1" customWidth="1"/>
    <col min="2833" max="2833" width="9.140625" style="37"/>
    <col min="2834" max="2834" width="26" style="37" bestFit="1" customWidth="1"/>
    <col min="2835" max="2835" width="0" style="37" hidden="1" customWidth="1"/>
    <col min="2836" max="2836" width="18.28515625" style="37" bestFit="1" customWidth="1"/>
    <col min="2837" max="2845" width="6.7109375" style="37" customWidth="1"/>
    <col min="2846" max="3070" width="9.140625" style="37"/>
    <col min="3071" max="3071" width="29.42578125" style="37" customWidth="1"/>
    <col min="3072" max="3072" width="20.140625" style="37" customWidth="1"/>
    <col min="3073" max="3073" width="8.42578125" style="37" customWidth="1"/>
    <col min="3074" max="3081" width="6.85546875" style="37" customWidth="1"/>
    <col min="3082" max="3082" width="0.7109375" style="37" customWidth="1"/>
    <col min="3083" max="3083" width="6.5703125" style="37" customWidth="1"/>
    <col min="3084" max="3084" width="0" style="37" hidden="1" customWidth="1"/>
    <col min="3085" max="3085" width="9.140625" style="37" customWidth="1"/>
    <col min="3086" max="3086" width="0" style="37" hidden="1" customWidth="1"/>
    <col min="3087" max="3087" width="15.42578125" style="37" bestFit="1" customWidth="1"/>
    <col min="3088" max="3088" width="0" style="37" hidden="1" customWidth="1"/>
    <col min="3089" max="3089" width="9.140625" style="37"/>
    <col min="3090" max="3090" width="26" style="37" bestFit="1" customWidth="1"/>
    <col min="3091" max="3091" width="0" style="37" hidden="1" customWidth="1"/>
    <col min="3092" max="3092" width="18.28515625" style="37" bestFit="1" customWidth="1"/>
    <col min="3093" max="3101" width="6.7109375" style="37" customWidth="1"/>
    <col min="3102" max="3326" width="9.140625" style="37"/>
    <col min="3327" max="3327" width="29.42578125" style="37" customWidth="1"/>
    <col min="3328" max="3328" width="20.140625" style="37" customWidth="1"/>
    <col min="3329" max="3329" width="8.42578125" style="37" customWidth="1"/>
    <col min="3330" max="3337" width="6.85546875" style="37" customWidth="1"/>
    <col min="3338" max="3338" width="0.7109375" style="37" customWidth="1"/>
    <col min="3339" max="3339" width="6.5703125" style="37" customWidth="1"/>
    <col min="3340" max="3340" width="0" style="37" hidden="1" customWidth="1"/>
    <col min="3341" max="3341" width="9.140625" style="37" customWidth="1"/>
    <col min="3342" max="3342" width="0" style="37" hidden="1" customWidth="1"/>
    <col min="3343" max="3343" width="15.42578125" style="37" bestFit="1" customWidth="1"/>
    <col min="3344" max="3344" width="0" style="37" hidden="1" customWidth="1"/>
    <col min="3345" max="3345" width="9.140625" style="37"/>
    <col min="3346" max="3346" width="26" style="37" bestFit="1" customWidth="1"/>
    <col min="3347" max="3347" width="0" style="37" hidden="1" customWidth="1"/>
    <col min="3348" max="3348" width="18.28515625" style="37" bestFit="1" customWidth="1"/>
    <col min="3349" max="3357" width="6.7109375" style="37" customWidth="1"/>
    <col min="3358" max="3582" width="9.140625" style="37"/>
    <col min="3583" max="3583" width="29.42578125" style="37" customWidth="1"/>
    <col min="3584" max="3584" width="20.140625" style="37" customWidth="1"/>
    <col min="3585" max="3585" width="8.42578125" style="37" customWidth="1"/>
    <col min="3586" max="3593" width="6.85546875" style="37" customWidth="1"/>
    <col min="3594" max="3594" width="0.7109375" style="37" customWidth="1"/>
    <col min="3595" max="3595" width="6.5703125" style="37" customWidth="1"/>
    <col min="3596" max="3596" width="0" style="37" hidden="1" customWidth="1"/>
    <col min="3597" max="3597" width="9.140625" style="37" customWidth="1"/>
    <col min="3598" max="3598" width="0" style="37" hidden="1" customWidth="1"/>
    <col min="3599" max="3599" width="15.42578125" style="37" bestFit="1" customWidth="1"/>
    <col min="3600" max="3600" width="0" style="37" hidden="1" customWidth="1"/>
    <col min="3601" max="3601" width="9.140625" style="37"/>
    <col min="3602" max="3602" width="26" style="37" bestFit="1" customWidth="1"/>
    <col min="3603" max="3603" width="0" style="37" hidden="1" customWidth="1"/>
    <col min="3604" max="3604" width="18.28515625" style="37" bestFit="1" customWidth="1"/>
    <col min="3605" max="3613" width="6.7109375" style="37" customWidth="1"/>
    <col min="3614" max="3838" width="9.140625" style="37"/>
    <col min="3839" max="3839" width="29.42578125" style="37" customWidth="1"/>
    <col min="3840" max="3840" width="20.140625" style="37" customWidth="1"/>
    <col min="3841" max="3841" width="8.42578125" style="37" customWidth="1"/>
    <col min="3842" max="3849" width="6.85546875" style="37" customWidth="1"/>
    <col min="3850" max="3850" width="0.7109375" style="37" customWidth="1"/>
    <col min="3851" max="3851" width="6.5703125" style="37" customWidth="1"/>
    <col min="3852" max="3852" width="0" style="37" hidden="1" customWidth="1"/>
    <col min="3853" max="3853" width="9.140625" style="37" customWidth="1"/>
    <col min="3854" max="3854" width="0" style="37" hidden="1" customWidth="1"/>
    <col min="3855" max="3855" width="15.42578125" style="37" bestFit="1" customWidth="1"/>
    <col min="3856" max="3856" width="0" style="37" hidden="1" customWidth="1"/>
    <col min="3857" max="3857" width="9.140625" style="37"/>
    <col min="3858" max="3858" width="26" style="37" bestFit="1" customWidth="1"/>
    <col min="3859" max="3859" width="0" style="37" hidden="1" customWidth="1"/>
    <col min="3860" max="3860" width="18.28515625" style="37" bestFit="1" customWidth="1"/>
    <col min="3861" max="3869" width="6.7109375" style="37" customWidth="1"/>
    <col min="3870" max="4094" width="9.140625" style="37"/>
    <col min="4095" max="4095" width="29.42578125" style="37" customWidth="1"/>
    <col min="4096" max="4096" width="20.140625" style="37" customWidth="1"/>
    <col min="4097" max="4097" width="8.42578125" style="37" customWidth="1"/>
    <col min="4098" max="4105" width="6.85546875" style="37" customWidth="1"/>
    <col min="4106" max="4106" width="0.7109375" style="37" customWidth="1"/>
    <col min="4107" max="4107" width="6.5703125" style="37" customWidth="1"/>
    <col min="4108" max="4108" width="0" style="37" hidden="1" customWidth="1"/>
    <col min="4109" max="4109" width="9.140625" style="37" customWidth="1"/>
    <col min="4110" max="4110" width="0" style="37" hidden="1" customWidth="1"/>
    <col min="4111" max="4111" width="15.42578125" style="37" bestFit="1" customWidth="1"/>
    <col min="4112" max="4112" width="0" style="37" hidden="1" customWidth="1"/>
    <col min="4113" max="4113" width="9.140625" style="37"/>
    <col min="4114" max="4114" width="26" style="37" bestFit="1" customWidth="1"/>
    <col min="4115" max="4115" width="0" style="37" hidden="1" customWidth="1"/>
    <col min="4116" max="4116" width="18.28515625" style="37" bestFit="1" customWidth="1"/>
    <col min="4117" max="4125" width="6.7109375" style="37" customWidth="1"/>
    <col min="4126" max="4350" width="9.140625" style="37"/>
    <col min="4351" max="4351" width="29.42578125" style="37" customWidth="1"/>
    <col min="4352" max="4352" width="20.140625" style="37" customWidth="1"/>
    <col min="4353" max="4353" width="8.42578125" style="37" customWidth="1"/>
    <col min="4354" max="4361" width="6.85546875" style="37" customWidth="1"/>
    <col min="4362" max="4362" width="0.7109375" style="37" customWidth="1"/>
    <col min="4363" max="4363" width="6.5703125" style="37" customWidth="1"/>
    <col min="4364" max="4364" width="0" style="37" hidden="1" customWidth="1"/>
    <col min="4365" max="4365" width="9.140625" style="37" customWidth="1"/>
    <col min="4366" max="4366" width="0" style="37" hidden="1" customWidth="1"/>
    <col min="4367" max="4367" width="15.42578125" style="37" bestFit="1" customWidth="1"/>
    <col min="4368" max="4368" width="0" style="37" hidden="1" customWidth="1"/>
    <col min="4369" max="4369" width="9.140625" style="37"/>
    <col min="4370" max="4370" width="26" style="37" bestFit="1" customWidth="1"/>
    <col min="4371" max="4371" width="0" style="37" hidden="1" customWidth="1"/>
    <col min="4372" max="4372" width="18.28515625" style="37" bestFit="1" customWidth="1"/>
    <col min="4373" max="4381" width="6.7109375" style="37" customWidth="1"/>
    <col min="4382" max="4606" width="9.140625" style="37"/>
    <col min="4607" max="4607" width="29.42578125" style="37" customWidth="1"/>
    <col min="4608" max="4608" width="20.140625" style="37" customWidth="1"/>
    <col min="4609" max="4609" width="8.42578125" style="37" customWidth="1"/>
    <col min="4610" max="4617" width="6.85546875" style="37" customWidth="1"/>
    <col min="4618" max="4618" width="0.7109375" style="37" customWidth="1"/>
    <col min="4619" max="4619" width="6.5703125" style="37" customWidth="1"/>
    <col min="4620" max="4620" width="0" style="37" hidden="1" customWidth="1"/>
    <col min="4621" max="4621" width="9.140625" style="37" customWidth="1"/>
    <col min="4622" max="4622" width="0" style="37" hidden="1" customWidth="1"/>
    <col min="4623" max="4623" width="15.42578125" style="37" bestFit="1" customWidth="1"/>
    <col min="4624" max="4624" width="0" style="37" hidden="1" customWidth="1"/>
    <col min="4625" max="4625" width="9.140625" style="37"/>
    <col min="4626" max="4626" width="26" style="37" bestFit="1" customWidth="1"/>
    <col min="4627" max="4627" width="0" style="37" hidden="1" customWidth="1"/>
    <col min="4628" max="4628" width="18.28515625" style="37" bestFit="1" customWidth="1"/>
    <col min="4629" max="4637" width="6.7109375" style="37" customWidth="1"/>
    <col min="4638" max="4862" width="9.140625" style="37"/>
    <col min="4863" max="4863" width="29.42578125" style="37" customWidth="1"/>
    <col min="4864" max="4864" width="20.140625" style="37" customWidth="1"/>
    <col min="4865" max="4865" width="8.42578125" style="37" customWidth="1"/>
    <col min="4866" max="4873" width="6.85546875" style="37" customWidth="1"/>
    <col min="4874" max="4874" width="0.7109375" style="37" customWidth="1"/>
    <col min="4875" max="4875" width="6.5703125" style="37" customWidth="1"/>
    <col min="4876" max="4876" width="0" style="37" hidden="1" customWidth="1"/>
    <col min="4877" max="4877" width="9.140625" style="37" customWidth="1"/>
    <col min="4878" max="4878" width="0" style="37" hidden="1" customWidth="1"/>
    <col min="4879" max="4879" width="15.42578125" style="37" bestFit="1" customWidth="1"/>
    <col min="4880" max="4880" width="0" style="37" hidden="1" customWidth="1"/>
    <col min="4881" max="4881" width="9.140625" style="37"/>
    <col min="4882" max="4882" width="26" style="37" bestFit="1" customWidth="1"/>
    <col min="4883" max="4883" width="0" style="37" hidden="1" customWidth="1"/>
    <col min="4884" max="4884" width="18.28515625" style="37" bestFit="1" customWidth="1"/>
    <col min="4885" max="4893" width="6.7109375" style="37" customWidth="1"/>
    <col min="4894" max="5118" width="9.140625" style="37"/>
    <col min="5119" max="5119" width="29.42578125" style="37" customWidth="1"/>
    <col min="5120" max="5120" width="20.140625" style="37" customWidth="1"/>
    <col min="5121" max="5121" width="8.42578125" style="37" customWidth="1"/>
    <col min="5122" max="5129" width="6.85546875" style="37" customWidth="1"/>
    <col min="5130" max="5130" width="0.7109375" style="37" customWidth="1"/>
    <col min="5131" max="5131" width="6.5703125" style="37" customWidth="1"/>
    <col min="5132" max="5132" width="0" style="37" hidden="1" customWidth="1"/>
    <col min="5133" max="5133" width="9.140625" style="37" customWidth="1"/>
    <col min="5134" max="5134" width="0" style="37" hidden="1" customWidth="1"/>
    <col min="5135" max="5135" width="15.42578125" style="37" bestFit="1" customWidth="1"/>
    <col min="5136" max="5136" width="0" style="37" hidden="1" customWidth="1"/>
    <col min="5137" max="5137" width="9.140625" style="37"/>
    <col min="5138" max="5138" width="26" style="37" bestFit="1" customWidth="1"/>
    <col min="5139" max="5139" width="0" style="37" hidden="1" customWidth="1"/>
    <col min="5140" max="5140" width="18.28515625" style="37" bestFit="1" customWidth="1"/>
    <col min="5141" max="5149" width="6.7109375" style="37" customWidth="1"/>
    <col min="5150" max="5374" width="9.140625" style="37"/>
    <col min="5375" max="5375" width="29.42578125" style="37" customWidth="1"/>
    <col min="5376" max="5376" width="20.140625" style="37" customWidth="1"/>
    <col min="5377" max="5377" width="8.42578125" style="37" customWidth="1"/>
    <col min="5378" max="5385" width="6.85546875" style="37" customWidth="1"/>
    <col min="5386" max="5386" width="0.7109375" style="37" customWidth="1"/>
    <col min="5387" max="5387" width="6.5703125" style="37" customWidth="1"/>
    <col min="5388" max="5388" width="0" style="37" hidden="1" customWidth="1"/>
    <col min="5389" max="5389" width="9.140625" style="37" customWidth="1"/>
    <col min="5390" max="5390" width="0" style="37" hidden="1" customWidth="1"/>
    <col min="5391" max="5391" width="15.42578125" style="37" bestFit="1" customWidth="1"/>
    <col min="5392" max="5392" width="0" style="37" hidden="1" customWidth="1"/>
    <col min="5393" max="5393" width="9.140625" style="37"/>
    <col min="5394" max="5394" width="26" style="37" bestFit="1" customWidth="1"/>
    <col min="5395" max="5395" width="0" style="37" hidden="1" customWidth="1"/>
    <col min="5396" max="5396" width="18.28515625" style="37" bestFit="1" customWidth="1"/>
    <col min="5397" max="5405" width="6.7109375" style="37" customWidth="1"/>
    <col min="5406" max="5630" width="9.140625" style="37"/>
    <col min="5631" max="5631" width="29.42578125" style="37" customWidth="1"/>
    <col min="5632" max="5632" width="20.140625" style="37" customWidth="1"/>
    <col min="5633" max="5633" width="8.42578125" style="37" customWidth="1"/>
    <col min="5634" max="5641" width="6.85546875" style="37" customWidth="1"/>
    <col min="5642" max="5642" width="0.7109375" style="37" customWidth="1"/>
    <col min="5643" max="5643" width="6.5703125" style="37" customWidth="1"/>
    <col min="5644" max="5644" width="0" style="37" hidden="1" customWidth="1"/>
    <col min="5645" max="5645" width="9.140625" style="37" customWidth="1"/>
    <col min="5646" max="5646" width="0" style="37" hidden="1" customWidth="1"/>
    <col min="5647" max="5647" width="15.42578125" style="37" bestFit="1" customWidth="1"/>
    <col min="5648" max="5648" width="0" style="37" hidden="1" customWidth="1"/>
    <col min="5649" max="5649" width="9.140625" style="37"/>
    <col min="5650" max="5650" width="26" style="37" bestFit="1" customWidth="1"/>
    <col min="5651" max="5651" width="0" style="37" hidden="1" customWidth="1"/>
    <col min="5652" max="5652" width="18.28515625" style="37" bestFit="1" customWidth="1"/>
    <col min="5653" max="5661" width="6.7109375" style="37" customWidth="1"/>
    <col min="5662" max="5886" width="9.140625" style="37"/>
    <col min="5887" max="5887" width="29.42578125" style="37" customWidth="1"/>
    <col min="5888" max="5888" width="20.140625" style="37" customWidth="1"/>
    <col min="5889" max="5889" width="8.42578125" style="37" customWidth="1"/>
    <col min="5890" max="5897" width="6.85546875" style="37" customWidth="1"/>
    <col min="5898" max="5898" width="0.7109375" style="37" customWidth="1"/>
    <col min="5899" max="5899" width="6.5703125" style="37" customWidth="1"/>
    <col min="5900" max="5900" width="0" style="37" hidden="1" customWidth="1"/>
    <col min="5901" max="5901" width="9.140625" style="37" customWidth="1"/>
    <col min="5902" max="5902" width="0" style="37" hidden="1" customWidth="1"/>
    <col min="5903" max="5903" width="15.42578125" style="37" bestFit="1" customWidth="1"/>
    <col min="5904" max="5904" width="0" style="37" hidden="1" customWidth="1"/>
    <col min="5905" max="5905" width="9.140625" style="37"/>
    <col min="5906" max="5906" width="26" style="37" bestFit="1" customWidth="1"/>
    <col min="5907" max="5907" width="0" style="37" hidden="1" customWidth="1"/>
    <col min="5908" max="5908" width="18.28515625" style="37" bestFit="1" customWidth="1"/>
    <col min="5909" max="5917" width="6.7109375" style="37" customWidth="1"/>
    <col min="5918" max="6142" width="9.140625" style="37"/>
    <col min="6143" max="6143" width="29.42578125" style="37" customWidth="1"/>
    <col min="6144" max="6144" width="20.140625" style="37" customWidth="1"/>
    <col min="6145" max="6145" width="8.42578125" style="37" customWidth="1"/>
    <col min="6146" max="6153" width="6.85546875" style="37" customWidth="1"/>
    <col min="6154" max="6154" width="0.7109375" style="37" customWidth="1"/>
    <col min="6155" max="6155" width="6.5703125" style="37" customWidth="1"/>
    <col min="6156" max="6156" width="0" style="37" hidden="1" customWidth="1"/>
    <col min="6157" max="6157" width="9.140625" style="37" customWidth="1"/>
    <col min="6158" max="6158" width="0" style="37" hidden="1" customWidth="1"/>
    <col min="6159" max="6159" width="15.42578125" style="37" bestFit="1" customWidth="1"/>
    <col min="6160" max="6160" width="0" style="37" hidden="1" customWidth="1"/>
    <col min="6161" max="6161" width="9.140625" style="37"/>
    <col min="6162" max="6162" width="26" style="37" bestFit="1" customWidth="1"/>
    <col min="6163" max="6163" width="0" style="37" hidden="1" customWidth="1"/>
    <col min="6164" max="6164" width="18.28515625" style="37" bestFit="1" customWidth="1"/>
    <col min="6165" max="6173" width="6.7109375" style="37" customWidth="1"/>
    <col min="6174" max="6398" width="9.140625" style="37"/>
    <col min="6399" max="6399" width="29.42578125" style="37" customWidth="1"/>
    <col min="6400" max="6400" width="20.140625" style="37" customWidth="1"/>
    <col min="6401" max="6401" width="8.42578125" style="37" customWidth="1"/>
    <col min="6402" max="6409" width="6.85546875" style="37" customWidth="1"/>
    <col min="6410" max="6410" width="0.7109375" style="37" customWidth="1"/>
    <col min="6411" max="6411" width="6.5703125" style="37" customWidth="1"/>
    <col min="6412" max="6412" width="0" style="37" hidden="1" customWidth="1"/>
    <col min="6413" max="6413" width="9.140625" style="37" customWidth="1"/>
    <col min="6414" max="6414" width="0" style="37" hidden="1" customWidth="1"/>
    <col min="6415" max="6415" width="15.42578125" style="37" bestFit="1" customWidth="1"/>
    <col min="6416" max="6416" width="0" style="37" hidden="1" customWidth="1"/>
    <col min="6417" max="6417" width="9.140625" style="37"/>
    <col min="6418" max="6418" width="26" style="37" bestFit="1" customWidth="1"/>
    <col min="6419" max="6419" width="0" style="37" hidden="1" customWidth="1"/>
    <col min="6420" max="6420" width="18.28515625" style="37" bestFit="1" customWidth="1"/>
    <col min="6421" max="6429" width="6.7109375" style="37" customWidth="1"/>
    <col min="6430" max="6654" width="9.140625" style="37"/>
    <col min="6655" max="6655" width="29.42578125" style="37" customWidth="1"/>
    <col min="6656" max="6656" width="20.140625" style="37" customWidth="1"/>
    <col min="6657" max="6657" width="8.42578125" style="37" customWidth="1"/>
    <col min="6658" max="6665" width="6.85546875" style="37" customWidth="1"/>
    <col min="6666" max="6666" width="0.7109375" style="37" customWidth="1"/>
    <col min="6667" max="6667" width="6.5703125" style="37" customWidth="1"/>
    <col min="6668" max="6668" width="0" style="37" hidden="1" customWidth="1"/>
    <col min="6669" max="6669" width="9.140625" style="37" customWidth="1"/>
    <col min="6670" max="6670" width="0" style="37" hidden="1" customWidth="1"/>
    <col min="6671" max="6671" width="15.42578125" style="37" bestFit="1" customWidth="1"/>
    <col min="6672" max="6672" width="0" style="37" hidden="1" customWidth="1"/>
    <col min="6673" max="6673" width="9.140625" style="37"/>
    <col min="6674" max="6674" width="26" style="37" bestFit="1" customWidth="1"/>
    <col min="6675" max="6675" width="0" style="37" hidden="1" customWidth="1"/>
    <col min="6676" max="6676" width="18.28515625" style="37" bestFit="1" customWidth="1"/>
    <col min="6677" max="6685" width="6.7109375" style="37" customWidth="1"/>
    <col min="6686" max="6910" width="9.140625" style="37"/>
    <col min="6911" max="6911" width="29.42578125" style="37" customWidth="1"/>
    <col min="6912" max="6912" width="20.140625" style="37" customWidth="1"/>
    <col min="6913" max="6913" width="8.42578125" style="37" customWidth="1"/>
    <col min="6914" max="6921" width="6.85546875" style="37" customWidth="1"/>
    <col min="6922" max="6922" width="0.7109375" style="37" customWidth="1"/>
    <col min="6923" max="6923" width="6.5703125" style="37" customWidth="1"/>
    <col min="6924" max="6924" width="0" style="37" hidden="1" customWidth="1"/>
    <col min="6925" max="6925" width="9.140625" style="37" customWidth="1"/>
    <col min="6926" max="6926" width="0" style="37" hidden="1" customWidth="1"/>
    <col min="6927" max="6927" width="15.42578125" style="37" bestFit="1" customWidth="1"/>
    <col min="6928" max="6928" width="0" style="37" hidden="1" customWidth="1"/>
    <col min="6929" max="6929" width="9.140625" style="37"/>
    <col min="6930" max="6930" width="26" style="37" bestFit="1" customWidth="1"/>
    <col min="6931" max="6931" width="0" style="37" hidden="1" customWidth="1"/>
    <col min="6932" max="6932" width="18.28515625" style="37" bestFit="1" customWidth="1"/>
    <col min="6933" max="6941" width="6.7109375" style="37" customWidth="1"/>
    <col min="6942" max="7166" width="9.140625" style="37"/>
    <col min="7167" max="7167" width="29.42578125" style="37" customWidth="1"/>
    <col min="7168" max="7168" width="20.140625" style="37" customWidth="1"/>
    <col min="7169" max="7169" width="8.42578125" style="37" customWidth="1"/>
    <col min="7170" max="7177" width="6.85546875" style="37" customWidth="1"/>
    <col min="7178" max="7178" width="0.7109375" style="37" customWidth="1"/>
    <col min="7179" max="7179" width="6.5703125" style="37" customWidth="1"/>
    <col min="7180" max="7180" width="0" style="37" hidden="1" customWidth="1"/>
    <col min="7181" max="7181" width="9.140625" style="37" customWidth="1"/>
    <col min="7182" max="7182" width="0" style="37" hidden="1" customWidth="1"/>
    <col min="7183" max="7183" width="15.42578125" style="37" bestFit="1" customWidth="1"/>
    <col min="7184" max="7184" width="0" style="37" hidden="1" customWidth="1"/>
    <col min="7185" max="7185" width="9.140625" style="37"/>
    <col min="7186" max="7186" width="26" style="37" bestFit="1" customWidth="1"/>
    <col min="7187" max="7187" width="0" style="37" hidden="1" customWidth="1"/>
    <col min="7188" max="7188" width="18.28515625" style="37" bestFit="1" customWidth="1"/>
    <col min="7189" max="7197" width="6.7109375" style="37" customWidth="1"/>
    <col min="7198" max="7422" width="9.140625" style="37"/>
    <col min="7423" max="7423" width="29.42578125" style="37" customWidth="1"/>
    <col min="7424" max="7424" width="20.140625" style="37" customWidth="1"/>
    <col min="7425" max="7425" width="8.42578125" style="37" customWidth="1"/>
    <col min="7426" max="7433" width="6.85546875" style="37" customWidth="1"/>
    <col min="7434" max="7434" width="0.7109375" style="37" customWidth="1"/>
    <col min="7435" max="7435" width="6.5703125" style="37" customWidth="1"/>
    <col min="7436" max="7436" width="0" style="37" hidden="1" customWidth="1"/>
    <col min="7437" max="7437" width="9.140625" style="37" customWidth="1"/>
    <col min="7438" max="7438" width="0" style="37" hidden="1" customWidth="1"/>
    <col min="7439" max="7439" width="15.42578125" style="37" bestFit="1" customWidth="1"/>
    <col min="7440" max="7440" width="0" style="37" hidden="1" customWidth="1"/>
    <col min="7441" max="7441" width="9.140625" style="37"/>
    <col min="7442" max="7442" width="26" style="37" bestFit="1" customWidth="1"/>
    <col min="7443" max="7443" width="0" style="37" hidden="1" customWidth="1"/>
    <col min="7444" max="7444" width="18.28515625" style="37" bestFit="1" customWidth="1"/>
    <col min="7445" max="7453" width="6.7109375" style="37" customWidth="1"/>
    <col min="7454" max="7678" width="9.140625" style="37"/>
    <col min="7679" max="7679" width="29.42578125" style="37" customWidth="1"/>
    <col min="7680" max="7680" width="20.140625" style="37" customWidth="1"/>
    <col min="7681" max="7681" width="8.42578125" style="37" customWidth="1"/>
    <col min="7682" max="7689" width="6.85546875" style="37" customWidth="1"/>
    <col min="7690" max="7690" width="0.7109375" style="37" customWidth="1"/>
    <col min="7691" max="7691" width="6.5703125" style="37" customWidth="1"/>
    <col min="7692" max="7692" width="0" style="37" hidden="1" customWidth="1"/>
    <col min="7693" max="7693" width="9.140625" style="37" customWidth="1"/>
    <col min="7694" max="7694" width="0" style="37" hidden="1" customWidth="1"/>
    <col min="7695" max="7695" width="15.42578125" style="37" bestFit="1" customWidth="1"/>
    <col min="7696" max="7696" width="0" style="37" hidden="1" customWidth="1"/>
    <col min="7697" max="7697" width="9.140625" style="37"/>
    <col min="7698" max="7698" width="26" style="37" bestFit="1" customWidth="1"/>
    <col min="7699" max="7699" width="0" style="37" hidden="1" customWidth="1"/>
    <col min="7700" max="7700" width="18.28515625" style="37" bestFit="1" customWidth="1"/>
    <col min="7701" max="7709" width="6.7109375" style="37" customWidth="1"/>
    <col min="7710" max="7934" width="9.140625" style="37"/>
    <col min="7935" max="7935" width="29.42578125" style="37" customWidth="1"/>
    <col min="7936" max="7936" width="20.140625" style="37" customWidth="1"/>
    <col min="7937" max="7937" width="8.42578125" style="37" customWidth="1"/>
    <col min="7938" max="7945" width="6.85546875" style="37" customWidth="1"/>
    <col min="7946" max="7946" width="0.7109375" style="37" customWidth="1"/>
    <col min="7947" max="7947" width="6.5703125" style="37" customWidth="1"/>
    <col min="7948" max="7948" width="0" style="37" hidden="1" customWidth="1"/>
    <col min="7949" max="7949" width="9.140625" style="37" customWidth="1"/>
    <col min="7950" max="7950" width="0" style="37" hidden="1" customWidth="1"/>
    <col min="7951" max="7951" width="15.42578125" style="37" bestFit="1" customWidth="1"/>
    <col min="7952" max="7952" width="0" style="37" hidden="1" customWidth="1"/>
    <col min="7953" max="7953" width="9.140625" style="37"/>
    <col min="7954" max="7954" width="26" style="37" bestFit="1" customWidth="1"/>
    <col min="7955" max="7955" width="0" style="37" hidden="1" customWidth="1"/>
    <col min="7956" max="7956" width="18.28515625" style="37" bestFit="1" customWidth="1"/>
    <col min="7957" max="7965" width="6.7109375" style="37" customWidth="1"/>
    <col min="7966" max="8190" width="9.140625" style="37"/>
    <col min="8191" max="8191" width="29.42578125" style="37" customWidth="1"/>
    <col min="8192" max="8192" width="20.140625" style="37" customWidth="1"/>
    <col min="8193" max="8193" width="8.42578125" style="37" customWidth="1"/>
    <col min="8194" max="8201" width="6.85546875" style="37" customWidth="1"/>
    <col min="8202" max="8202" width="0.7109375" style="37" customWidth="1"/>
    <col min="8203" max="8203" width="6.5703125" style="37" customWidth="1"/>
    <col min="8204" max="8204" width="0" style="37" hidden="1" customWidth="1"/>
    <col min="8205" max="8205" width="9.140625" style="37" customWidth="1"/>
    <col min="8206" max="8206" width="0" style="37" hidden="1" customWidth="1"/>
    <col min="8207" max="8207" width="15.42578125" style="37" bestFit="1" customWidth="1"/>
    <col min="8208" max="8208" width="0" style="37" hidden="1" customWidth="1"/>
    <col min="8209" max="8209" width="9.140625" style="37"/>
    <col min="8210" max="8210" width="26" style="37" bestFit="1" customWidth="1"/>
    <col min="8211" max="8211" width="0" style="37" hidden="1" customWidth="1"/>
    <col min="8212" max="8212" width="18.28515625" style="37" bestFit="1" customWidth="1"/>
    <col min="8213" max="8221" width="6.7109375" style="37" customWidth="1"/>
    <col min="8222" max="8446" width="9.140625" style="37"/>
    <col min="8447" max="8447" width="29.42578125" style="37" customWidth="1"/>
    <col min="8448" max="8448" width="20.140625" style="37" customWidth="1"/>
    <col min="8449" max="8449" width="8.42578125" style="37" customWidth="1"/>
    <col min="8450" max="8457" width="6.85546875" style="37" customWidth="1"/>
    <col min="8458" max="8458" width="0.7109375" style="37" customWidth="1"/>
    <col min="8459" max="8459" width="6.5703125" style="37" customWidth="1"/>
    <col min="8460" max="8460" width="0" style="37" hidden="1" customWidth="1"/>
    <col min="8461" max="8461" width="9.140625" style="37" customWidth="1"/>
    <col min="8462" max="8462" width="0" style="37" hidden="1" customWidth="1"/>
    <col min="8463" max="8463" width="15.42578125" style="37" bestFit="1" customWidth="1"/>
    <col min="8464" max="8464" width="0" style="37" hidden="1" customWidth="1"/>
    <col min="8465" max="8465" width="9.140625" style="37"/>
    <col min="8466" max="8466" width="26" style="37" bestFit="1" customWidth="1"/>
    <col min="8467" max="8467" width="0" style="37" hidden="1" customWidth="1"/>
    <col min="8468" max="8468" width="18.28515625" style="37" bestFit="1" customWidth="1"/>
    <col min="8469" max="8477" width="6.7109375" style="37" customWidth="1"/>
    <col min="8478" max="8702" width="9.140625" style="37"/>
    <col min="8703" max="8703" width="29.42578125" style="37" customWidth="1"/>
    <col min="8704" max="8704" width="20.140625" style="37" customWidth="1"/>
    <col min="8705" max="8705" width="8.42578125" style="37" customWidth="1"/>
    <col min="8706" max="8713" width="6.85546875" style="37" customWidth="1"/>
    <col min="8714" max="8714" width="0.7109375" style="37" customWidth="1"/>
    <col min="8715" max="8715" width="6.5703125" style="37" customWidth="1"/>
    <col min="8716" max="8716" width="0" style="37" hidden="1" customWidth="1"/>
    <col min="8717" max="8717" width="9.140625" style="37" customWidth="1"/>
    <col min="8718" max="8718" width="0" style="37" hidden="1" customWidth="1"/>
    <col min="8719" max="8719" width="15.42578125" style="37" bestFit="1" customWidth="1"/>
    <col min="8720" max="8720" width="0" style="37" hidden="1" customWidth="1"/>
    <col min="8721" max="8721" width="9.140625" style="37"/>
    <col min="8722" max="8722" width="26" style="37" bestFit="1" customWidth="1"/>
    <col min="8723" max="8723" width="0" style="37" hidden="1" customWidth="1"/>
    <col min="8724" max="8724" width="18.28515625" style="37" bestFit="1" customWidth="1"/>
    <col min="8725" max="8733" width="6.7109375" style="37" customWidth="1"/>
    <col min="8734" max="8958" width="9.140625" style="37"/>
    <col min="8959" max="8959" width="29.42578125" style="37" customWidth="1"/>
    <col min="8960" max="8960" width="20.140625" style="37" customWidth="1"/>
    <col min="8961" max="8961" width="8.42578125" style="37" customWidth="1"/>
    <col min="8962" max="8969" width="6.85546875" style="37" customWidth="1"/>
    <col min="8970" max="8970" width="0.7109375" style="37" customWidth="1"/>
    <col min="8971" max="8971" width="6.5703125" style="37" customWidth="1"/>
    <col min="8972" max="8972" width="0" style="37" hidden="1" customWidth="1"/>
    <col min="8973" max="8973" width="9.140625" style="37" customWidth="1"/>
    <col min="8974" max="8974" width="0" style="37" hidden="1" customWidth="1"/>
    <col min="8975" max="8975" width="15.42578125" style="37" bestFit="1" customWidth="1"/>
    <col min="8976" max="8976" width="0" style="37" hidden="1" customWidth="1"/>
    <col min="8977" max="8977" width="9.140625" style="37"/>
    <col min="8978" max="8978" width="26" style="37" bestFit="1" customWidth="1"/>
    <col min="8979" max="8979" width="0" style="37" hidden="1" customWidth="1"/>
    <col min="8980" max="8980" width="18.28515625" style="37" bestFit="1" customWidth="1"/>
    <col min="8981" max="8989" width="6.7109375" style="37" customWidth="1"/>
    <col min="8990" max="9214" width="9.140625" style="37"/>
    <col min="9215" max="9215" width="29.42578125" style="37" customWidth="1"/>
    <col min="9216" max="9216" width="20.140625" style="37" customWidth="1"/>
    <col min="9217" max="9217" width="8.42578125" style="37" customWidth="1"/>
    <col min="9218" max="9225" width="6.85546875" style="37" customWidth="1"/>
    <col min="9226" max="9226" width="0.7109375" style="37" customWidth="1"/>
    <col min="9227" max="9227" width="6.5703125" style="37" customWidth="1"/>
    <col min="9228" max="9228" width="0" style="37" hidden="1" customWidth="1"/>
    <col min="9229" max="9229" width="9.140625" style="37" customWidth="1"/>
    <col min="9230" max="9230" width="0" style="37" hidden="1" customWidth="1"/>
    <col min="9231" max="9231" width="15.42578125" style="37" bestFit="1" customWidth="1"/>
    <col min="9232" max="9232" width="0" style="37" hidden="1" customWidth="1"/>
    <col min="9233" max="9233" width="9.140625" style="37"/>
    <col min="9234" max="9234" width="26" style="37" bestFit="1" customWidth="1"/>
    <col min="9235" max="9235" width="0" style="37" hidden="1" customWidth="1"/>
    <col min="9236" max="9236" width="18.28515625" style="37" bestFit="1" customWidth="1"/>
    <col min="9237" max="9245" width="6.7109375" style="37" customWidth="1"/>
    <col min="9246" max="9470" width="9.140625" style="37"/>
    <col min="9471" max="9471" width="29.42578125" style="37" customWidth="1"/>
    <col min="9472" max="9472" width="20.140625" style="37" customWidth="1"/>
    <col min="9473" max="9473" width="8.42578125" style="37" customWidth="1"/>
    <col min="9474" max="9481" width="6.85546875" style="37" customWidth="1"/>
    <col min="9482" max="9482" width="0.7109375" style="37" customWidth="1"/>
    <col min="9483" max="9483" width="6.5703125" style="37" customWidth="1"/>
    <col min="9484" max="9484" width="0" style="37" hidden="1" customWidth="1"/>
    <col min="9485" max="9485" width="9.140625" style="37" customWidth="1"/>
    <col min="9486" max="9486" width="0" style="37" hidden="1" customWidth="1"/>
    <col min="9487" max="9487" width="15.42578125" style="37" bestFit="1" customWidth="1"/>
    <col min="9488" max="9488" width="0" style="37" hidden="1" customWidth="1"/>
    <col min="9489" max="9489" width="9.140625" style="37"/>
    <col min="9490" max="9490" width="26" style="37" bestFit="1" customWidth="1"/>
    <col min="9491" max="9491" width="0" style="37" hidden="1" customWidth="1"/>
    <col min="9492" max="9492" width="18.28515625" style="37" bestFit="1" customWidth="1"/>
    <col min="9493" max="9501" width="6.7109375" style="37" customWidth="1"/>
    <col min="9502" max="9726" width="9.140625" style="37"/>
    <col min="9727" max="9727" width="29.42578125" style="37" customWidth="1"/>
    <col min="9728" max="9728" width="20.140625" style="37" customWidth="1"/>
    <col min="9729" max="9729" width="8.42578125" style="37" customWidth="1"/>
    <col min="9730" max="9737" width="6.85546875" style="37" customWidth="1"/>
    <col min="9738" max="9738" width="0.7109375" style="37" customWidth="1"/>
    <col min="9739" max="9739" width="6.5703125" style="37" customWidth="1"/>
    <col min="9740" max="9740" width="0" style="37" hidden="1" customWidth="1"/>
    <col min="9741" max="9741" width="9.140625" style="37" customWidth="1"/>
    <col min="9742" max="9742" width="0" style="37" hidden="1" customWidth="1"/>
    <col min="9743" max="9743" width="15.42578125" style="37" bestFit="1" customWidth="1"/>
    <col min="9744" max="9744" width="0" style="37" hidden="1" customWidth="1"/>
    <col min="9745" max="9745" width="9.140625" style="37"/>
    <col min="9746" max="9746" width="26" style="37" bestFit="1" customWidth="1"/>
    <col min="9747" max="9747" width="0" style="37" hidden="1" customWidth="1"/>
    <col min="9748" max="9748" width="18.28515625" style="37" bestFit="1" customWidth="1"/>
    <col min="9749" max="9757" width="6.7109375" style="37" customWidth="1"/>
    <col min="9758" max="9982" width="9.140625" style="37"/>
    <col min="9983" max="9983" width="29.42578125" style="37" customWidth="1"/>
    <col min="9984" max="9984" width="20.140625" style="37" customWidth="1"/>
    <col min="9985" max="9985" width="8.42578125" style="37" customWidth="1"/>
    <col min="9986" max="9993" width="6.85546875" style="37" customWidth="1"/>
    <col min="9994" max="9994" width="0.7109375" style="37" customWidth="1"/>
    <col min="9995" max="9995" width="6.5703125" style="37" customWidth="1"/>
    <col min="9996" max="9996" width="0" style="37" hidden="1" customWidth="1"/>
    <col min="9997" max="9997" width="9.140625" style="37" customWidth="1"/>
    <col min="9998" max="9998" width="0" style="37" hidden="1" customWidth="1"/>
    <col min="9999" max="9999" width="15.42578125" style="37" bestFit="1" customWidth="1"/>
    <col min="10000" max="10000" width="0" style="37" hidden="1" customWidth="1"/>
    <col min="10001" max="10001" width="9.140625" style="37"/>
    <col min="10002" max="10002" width="26" style="37" bestFit="1" customWidth="1"/>
    <col min="10003" max="10003" width="0" style="37" hidden="1" customWidth="1"/>
    <col min="10004" max="10004" width="18.28515625" style="37" bestFit="1" customWidth="1"/>
    <col min="10005" max="10013" width="6.7109375" style="37" customWidth="1"/>
    <col min="10014" max="10238" width="9.140625" style="37"/>
    <col min="10239" max="10239" width="29.42578125" style="37" customWidth="1"/>
    <col min="10240" max="10240" width="20.140625" style="37" customWidth="1"/>
    <col min="10241" max="10241" width="8.42578125" style="37" customWidth="1"/>
    <col min="10242" max="10249" width="6.85546875" style="37" customWidth="1"/>
    <col min="10250" max="10250" width="0.7109375" style="37" customWidth="1"/>
    <col min="10251" max="10251" width="6.5703125" style="37" customWidth="1"/>
    <col min="10252" max="10252" width="0" style="37" hidden="1" customWidth="1"/>
    <col min="10253" max="10253" width="9.140625" style="37" customWidth="1"/>
    <col min="10254" max="10254" width="0" style="37" hidden="1" customWidth="1"/>
    <col min="10255" max="10255" width="15.42578125" style="37" bestFit="1" customWidth="1"/>
    <col min="10256" max="10256" width="0" style="37" hidden="1" customWidth="1"/>
    <col min="10257" max="10257" width="9.140625" style="37"/>
    <col min="10258" max="10258" width="26" style="37" bestFit="1" customWidth="1"/>
    <col min="10259" max="10259" width="0" style="37" hidden="1" customWidth="1"/>
    <col min="10260" max="10260" width="18.28515625" style="37" bestFit="1" customWidth="1"/>
    <col min="10261" max="10269" width="6.7109375" style="37" customWidth="1"/>
    <col min="10270" max="10494" width="9.140625" style="37"/>
    <col min="10495" max="10495" width="29.42578125" style="37" customWidth="1"/>
    <col min="10496" max="10496" width="20.140625" style="37" customWidth="1"/>
    <col min="10497" max="10497" width="8.42578125" style="37" customWidth="1"/>
    <col min="10498" max="10505" width="6.85546875" style="37" customWidth="1"/>
    <col min="10506" max="10506" width="0.7109375" style="37" customWidth="1"/>
    <col min="10507" max="10507" width="6.5703125" style="37" customWidth="1"/>
    <col min="10508" max="10508" width="0" style="37" hidden="1" customWidth="1"/>
    <col min="10509" max="10509" width="9.140625" style="37" customWidth="1"/>
    <col min="10510" max="10510" width="0" style="37" hidden="1" customWidth="1"/>
    <col min="10511" max="10511" width="15.42578125" style="37" bestFit="1" customWidth="1"/>
    <col min="10512" max="10512" width="0" style="37" hidden="1" customWidth="1"/>
    <col min="10513" max="10513" width="9.140625" style="37"/>
    <col min="10514" max="10514" width="26" style="37" bestFit="1" customWidth="1"/>
    <col min="10515" max="10515" width="0" style="37" hidden="1" customWidth="1"/>
    <col min="10516" max="10516" width="18.28515625" style="37" bestFit="1" customWidth="1"/>
    <col min="10517" max="10525" width="6.7109375" style="37" customWidth="1"/>
    <col min="10526" max="10750" width="9.140625" style="37"/>
    <col min="10751" max="10751" width="29.42578125" style="37" customWidth="1"/>
    <col min="10752" max="10752" width="20.140625" style="37" customWidth="1"/>
    <col min="10753" max="10753" width="8.42578125" style="37" customWidth="1"/>
    <col min="10754" max="10761" width="6.85546875" style="37" customWidth="1"/>
    <col min="10762" max="10762" width="0.7109375" style="37" customWidth="1"/>
    <col min="10763" max="10763" width="6.5703125" style="37" customWidth="1"/>
    <col min="10764" max="10764" width="0" style="37" hidden="1" customWidth="1"/>
    <col min="10765" max="10765" width="9.140625" style="37" customWidth="1"/>
    <col min="10766" max="10766" width="0" style="37" hidden="1" customWidth="1"/>
    <col min="10767" max="10767" width="15.42578125" style="37" bestFit="1" customWidth="1"/>
    <col min="10768" max="10768" width="0" style="37" hidden="1" customWidth="1"/>
    <col min="10769" max="10769" width="9.140625" style="37"/>
    <col min="10770" max="10770" width="26" style="37" bestFit="1" customWidth="1"/>
    <col min="10771" max="10771" width="0" style="37" hidden="1" customWidth="1"/>
    <col min="10772" max="10772" width="18.28515625" style="37" bestFit="1" customWidth="1"/>
    <col min="10773" max="10781" width="6.7109375" style="37" customWidth="1"/>
    <col min="10782" max="11006" width="9.140625" style="37"/>
    <col min="11007" max="11007" width="29.42578125" style="37" customWidth="1"/>
    <col min="11008" max="11008" width="20.140625" style="37" customWidth="1"/>
    <col min="11009" max="11009" width="8.42578125" style="37" customWidth="1"/>
    <col min="11010" max="11017" width="6.85546875" style="37" customWidth="1"/>
    <col min="11018" max="11018" width="0.7109375" style="37" customWidth="1"/>
    <col min="11019" max="11019" width="6.5703125" style="37" customWidth="1"/>
    <col min="11020" max="11020" width="0" style="37" hidden="1" customWidth="1"/>
    <col min="11021" max="11021" width="9.140625" style="37" customWidth="1"/>
    <col min="11022" max="11022" width="0" style="37" hidden="1" customWidth="1"/>
    <col min="11023" max="11023" width="15.42578125" style="37" bestFit="1" customWidth="1"/>
    <col min="11024" max="11024" width="0" style="37" hidden="1" customWidth="1"/>
    <col min="11025" max="11025" width="9.140625" style="37"/>
    <col min="11026" max="11026" width="26" style="37" bestFit="1" customWidth="1"/>
    <col min="11027" max="11027" width="0" style="37" hidden="1" customWidth="1"/>
    <col min="11028" max="11028" width="18.28515625" style="37" bestFit="1" customWidth="1"/>
    <col min="11029" max="11037" width="6.7109375" style="37" customWidth="1"/>
    <col min="11038" max="11262" width="9.140625" style="37"/>
    <col min="11263" max="11263" width="29.42578125" style="37" customWidth="1"/>
    <col min="11264" max="11264" width="20.140625" style="37" customWidth="1"/>
    <col min="11265" max="11265" width="8.42578125" style="37" customWidth="1"/>
    <col min="11266" max="11273" width="6.85546875" style="37" customWidth="1"/>
    <col min="11274" max="11274" width="0.7109375" style="37" customWidth="1"/>
    <col min="11275" max="11275" width="6.5703125" style="37" customWidth="1"/>
    <col min="11276" max="11276" width="0" style="37" hidden="1" customWidth="1"/>
    <col min="11277" max="11277" width="9.140625" style="37" customWidth="1"/>
    <col min="11278" max="11278" width="0" style="37" hidden="1" customWidth="1"/>
    <col min="11279" max="11279" width="15.42578125" style="37" bestFit="1" customWidth="1"/>
    <col min="11280" max="11280" width="0" style="37" hidden="1" customWidth="1"/>
    <col min="11281" max="11281" width="9.140625" style="37"/>
    <col min="11282" max="11282" width="26" style="37" bestFit="1" customWidth="1"/>
    <col min="11283" max="11283" width="0" style="37" hidden="1" customWidth="1"/>
    <col min="11284" max="11284" width="18.28515625" style="37" bestFit="1" customWidth="1"/>
    <col min="11285" max="11293" width="6.7109375" style="37" customWidth="1"/>
    <col min="11294" max="11518" width="9.140625" style="37"/>
    <col min="11519" max="11519" width="29.42578125" style="37" customWidth="1"/>
    <col min="11520" max="11520" width="20.140625" style="37" customWidth="1"/>
    <col min="11521" max="11521" width="8.42578125" style="37" customWidth="1"/>
    <col min="11522" max="11529" width="6.85546875" style="37" customWidth="1"/>
    <col min="11530" max="11530" width="0.7109375" style="37" customWidth="1"/>
    <col min="11531" max="11531" width="6.5703125" style="37" customWidth="1"/>
    <col min="11532" max="11532" width="0" style="37" hidden="1" customWidth="1"/>
    <col min="11533" max="11533" width="9.140625" style="37" customWidth="1"/>
    <col min="11534" max="11534" width="0" style="37" hidden="1" customWidth="1"/>
    <col min="11535" max="11535" width="15.42578125" style="37" bestFit="1" customWidth="1"/>
    <col min="11536" max="11536" width="0" style="37" hidden="1" customWidth="1"/>
    <col min="11537" max="11537" width="9.140625" style="37"/>
    <col min="11538" max="11538" width="26" style="37" bestFit="1" customWidth="1"/>
    <col min="11539" max="11539" width="0" style="37" hidden="1" customWidth="1"/>
    <col min="11540" max="11540" width="18.28515625" style="37" bestFit="1" customWidth="1"/>
    <col min="11541" max="11549" width="6.7109375" style="37" customWidth="1"/>
    <col min="11550" max="11774" width="9.140625" style="37"/>
    <col min="11775" max="11775" width="29.42578125" style="37" customWidth="1"/>
    <col min="11776" max="11776" width="20.140625" style="37" customWidth="1"/>
    <col min="11777" max="11777" width="8.42578125" style="37" customWidth="1"/>
    <col min="11778" max="11785" width="6.85546875" style="37" customWidth="1"/>
    <col min="11786" max="11786" width="0.7109375" style="37" customWidth="1"/>
    <col min="11787" max="11787" width="6.5703125" style="37" customWidth="1"/>
    <col min="11788" max="11788" width="0" style="37" hidden="1" customWidth="1"/>
    <col min="11789" max="11789" width="9.140625" style="37" customWidth="1"/>
    <col min="11790" max="11790" width="0" style="37" hidden="1" customWidth="1"/>
    <col min="11791" max="11791" width="15.42578125" style="37" bestFit="1" customWidth="1"/>
    <col min="11792" max="11792" width="0" style="37" hidden="1" customWidth="1"/>
    <col min="11793" max="11793" width="9.140625" style="37"/>
    <col min="11794" max="11794" width="26" style="37" bestFit="1" customWidth="1"/>
    <col min="11795" max="11795" width="0" style="37" hidden="1" customWidth="1"/>
    <col min="11796" max="11796" width="18.28515625" style="37" bestFit="1" customWidth="1"/>
    <col min="11797" max="11805" width="6.7109375" style="37" customWidth="1"/>
    <col min="11806" max="12030" width="9.140625" style="37"/>
    <col min="12031" max="12031" width="29.42578125" style="37" customWidth="1"/>
    <col min="12032" max="12032" width="20.140625" style="37" customWidth="1"/>
    <col min="12033" max="12033" width="8.42578125" style="37" customWidth="1"/>
    <col min="12034" max="12041" width="6.85546875" style="37" customWidth="1"/>
    <col min="12042" max="12042" width="0.7109375" style="37" customWidth="1"/>
    <col min="12043" max="12043" width="6.5703125" style="37" customWidth="1"/>
    <col min="12044" max="12044" width="0" style="37" hidden="1" customWidth="1"/>
    <col min="12045" max="12045" width="9.140625" style="37" customWidth="1"/>
    <col min="12046" max="12046" width="0" style="37" hidden="1" customWidth="1"/>
    <col min="12047" max="12047" width="15.42578125" style="37" bestFit="1" customWidth="1"/>
    <col min="12048" max="12048" width="0" style="37" hidden="1" customWidth="1"/>
    <col min="12049" max="12049" width="9.140625" style="37"/>
    <col min="12050" max="12050" width="26" style="37" bestFit="1" customWidth="1"/>
    <col min="12051" max="12051" width="0" style="37" hidden="1" customWidth="1"/>
    <col min="12052" max="12052" width="18.28515625" style="37" bestFit="1" customWidth="1"/>
    <col min="12053" max="12061" width="6.7109375" style="37" customWidth="1"/>
    <col min="12062" max="12286" width="9.140625" style="37"/>
    <col min="12287" max="12287" width="29.42578125" style="37" customWidth="1"/>
    <col min="12288" max="12288" width="20.140625" style="37" customWidth="1"/>
    <col min="12289" max="12289" width="8.42578125" style="37" customWidth="1"/>
    <col min="12290" max="12297" width="6.85546875" style="37" customWidth="1"/>
    <col min="12298" max="12298" width="0.7109375" style="37" customWidth="1"/>
    <col min="12299" max="12299" width="6.5703125" style="37" customWidth="1"/>
    <col min="12300" max="12300" width="0" style="37" hidden="1" customWidth="1"/>
    <col min="12301" max="12301" width="9.140625" style="37" customWidth="1"/>
    <col min="12302" max="12302" width="0" style="37" hidden="1" customWidth="1"/>
    <col min="12303" max="12303" width="15.42578125" style="37" bestFit="1" customWidth="1"/>
    <col min="12304" max="12304" width="0" style="37" hidden="1" customWidth="1"/>
    <col min="12305" max="12305" width="9.140625" style="37"/>
    <col min="12306" max="12306" width="26" style="37" bestFit="1" customWidth="1"/>
    <col min="12307" max="12307" width="0" style="37" hidden="1" customWidth="1"/>
    <col min="12308" max="12308" width="18.28515625" style="37" bestFit="1" customWidth="1"/>
    <col min="12309" max="12317" width="6.7109375" style="37" customWidth="1"/>
    <col min="12318" max="12542" width="9.140625" style="37"/>
    <col min="12543" max="12543" width="29.42578125" style="37" customWidth="1"/>
    <col min="12544" max="12544" width="20.140625" style="37" customWidth="1"/>
    <col min="12545" max="12545" width="8.42578125" style="37" customWidth="1"/>
    <col min="12546" max="12553" width="6.85546875" style="37" customWidth="1"/>
    <col min="12554" max="12554" width="0.7109375" style="37" customWidth="1"/>
    <col min="12555" max="12555" width="6.5703125" style="37" customWidth="1"/>
    <col min="12556" max="12556" width="0" style="37" hidden="1" customWidth="1"/>
    <col min="12557" max="12557" width="9.140625" style="37" customWidth="1"/>
    <col min="12558" max="12558" width="0" style="37" hidden="1" customWidth="1"/>
    <col min="12559" max="12559" width="15.42578125" style="37" bestFit="1" customWidth="1"/>
    <col min="12560" max="12560" width="0" style="37" hidden="1" customWidth="1"/>
    <col min="12561" max="12561" width="9.140625" style="37"/>
    <col min="12562" max="12562" width="26" style="37" bestFit="1" customWidth="1"/>
    <col min="12563" max="12563" width="0" style="37" hidden="1" customWidth="1"/>
    <col min="12564" max="12564" width="18.28515625" style="37" bestFit="1" customWidth="1"/>
    <col min="12565" max="12573" width="6.7109375" style="37" customWidth="1"/>
    <col min="12574" max="12798" width="9.140625" style="37"/>
    <col min="12799" max="12799" width="29.42578125" style="37" customWidth="1"/>
    <col min="12800" max="12800" width="20.140625" style="37" customWidth="1"/>
    <col min="12801" max="12801" width="8.42578125" style="37" customWidth="1"/>
    <col min="12802" max="12809" width="6.85546875" style="37" customWidth="1"/>
    <col min="12810" max="12810" width="0.7109375" style="37" customWidth="1"/>
    <col min="12811" max="12811" width="6.5703125" style="37" customWidth="1"/>
    <col min="12812" max="12812" width="0" style="37" hidden="1" customWidth="1"/>
    <col min="12813" max="12813" width="9.140625" style="37" customWidth="1"/>
    <col min="12814" max="12814" width="0" style="37" hidden="1" customWidth="1"/>
    <col min="12815" max="12815" width="15.42578125" style="37" bestFit="1" customWidth="1"/>
    <col min="12816" max="12816" width="0" style="37" hidden="1" customWidth="1"/>
    <col min="12817" max="12817" width="9.140625" style="37"/>
    <col min="12818" max="12818" width="26" style="37" bestFit="1" customWidth="1"/>
    <col min="12819" max="12819" width="0" style="37" hidden="1" customWidth="1"/>
    <col min="12820" max="12820" width="18.28515625" style="37" bestFit="1" customWidth="1"/>
    <col min="12821" max="12829" width="6.7109375" style="37" customWidth="1"/>
    <col min="12830" max="13054" width="9.140625" style="37"/>
    <col min="13055" max="13055" width="29.42578125" style="37" customWidth="1"/>
    <col min="13056" max="13056" width="20.140625" style="37" customWidth="1"/>
    <col min="13057" max="13057" width="8.42578125" style="37" customWidth="1"/>
    <col min="13058" max="13065" width="6.85546875" style="37" customWidth="1"/>
    <col min="13066" max="13066" width="0.7109375" style="37" customWidth="1"/>
    <col min="13067" max="13067" width="6.5703125" style="37" customWidth="1"/>
    <col min="13068" max="13068" width="0" style="37" hidden="1" customWidth="1"/>
    <col min="13069" max="13069" width="9.140625" style="37" customWidth="1"/>
    <col min="13070" max="13070" width="0" style="37" hidden="1" customWidth="1"/>
    <col min="13071" max="13071" width="15.42578125" style="37" bestFit="1" customWidth="1"/>
    <col min="13072" max="13072" width="0" style="37" hidden="1" customWidth="1"/>
    <col min="13073" max="13073" width="9.140625" style="37"/>
    <col min="13074" max="13074" width="26" style="37" bestFit="1" customWidth="1"/>
    <col min="13075" max="13075" width="0" style="37" hidden="1" customWidth="1"/>
    <col min="13076" max="13076" width="18.28515625" style="37" bestFit="1" customWidth="1"/>
    <col min="13077" max="13085" width="6.7109375" style="37" customWidth="1"/>
    <col min="13086" max="13310" width="9.140625" style="37"/>
    <col min="13311" max="13311" width="29.42578125" style="37" customWidth="1"/>
    <col min="13312" max="13312" width="20.140625" style="37" customWidth="1"/>
    <col min="13313" max="13313" width="8.42578125" style="37" customWidth="1"/>
    <col min="13314" max="13321" width="6.85546875" style="37" customWidth="1"/>
    <col min="13322" max="13322" width="0.7109375" style="37" customWidth="1"/>
    <col min="13323" max="13323" width="6.5703125" style="37" customWidth="1"/>
    <col min="13324" max="13324" width="0" style="37" hidden="1" customWidth="1"/>
    <col min="13325" max="13325" width="9.140625" style="37" customWidth="1"/>
    <col min="13326" max="13326" width="0" style="37" hidden="1" customWidth="1"/>
    <col min="13327" max="13327" width="15.42578125" style="37" bestFit="1" customWidth="1"/>
    <col min="13328" max="13328" width="0" style="37" hidden="1" customWidth="1"/>
    <col min="13329" max="13329" width="9.140625" style="37"/>
    <col min="13330" max="13330" width="26" style="37" bestFit="1" customWidth="1"/>
    <col min="13331" max="13331" width="0" style="37" hidden="1" customWidth="1"/>
    <col min="13332" max="13332" width="18.28515625" style="37" bestFit="1" customWidth="1"/>
    <col min="13333" max="13341" width="6.7109375" style="37" customWidth="1"/>
    <col min="13342" max="13566" width="9.140625" style="37"/>
    <col min="13567" max="13567" width="29.42578125" style="37" customWidth="1"/>
    <col min="13568" max="13568" width="20.140625" style="37" customWidth="1"/>
    <col min="13569" max="13569" width="8.42578125" style="37" customWidth="1"/>
    <col min="13570" max="13577" width="6.85546875" style="37" customWidth="1"/>
    <col min="13578" max="13578" width="0.7109375" style="37" customWidth="1"/>
    <col min="13579" max="13579" width="6.5703125" style="37" customWidth="1"/>
    <col min="13580" max="13580" width="0" style="37" hidden="1" customWidth="1"/>
    <col min="13581" max="13581" width="9.140625" style="37" customWidth="1"/>
    <col min="13582" max="13582" width="0" style="37" hidden="1" customWidth="1"/>
    <col min="13583" max="13583" width="15.42578125" style="37" bestFit="1" customWidth="1"/>
    <col min="13584" max="13584" width="0" style="37" hidden="1" customWidth="1"/>
    <col min="13585" max="13585" width="9.140625" style="37"/>
    <col min="13586" max="13586" width="26" style="37" bestFit="1" customWidth="1"/>
    <col min="13587" max="13587" width="0" style="37" hidden="1" customWidth="1"/>
    <col min="13588" max="13588" width="18.28515625" style="37" bestFit="1" customWidth="1"/>
    <col min="13589" max="13597" width="6.7109375" style="37" customWidth="1"/>
    <col min="13598" max="13822" width="9.140625" style="37"/>
    <col min="13823" max="13823" width="29.42578125" style="37" customWidth="1"/>
    <col min="13824" max="13824" width="20.140625" style="37" customWidth="1"/>
    <col min="13825" max="13825" width="8.42578125" style="37" customWidth="1"/>
    <col min="13826" max="13833" width="6.85546875" style="37" customWidth="1"/>
    <col min="13834" max="13834" width="0.7109375" style="37" customWidth="1"/>
    <col min="13835" max="13835" width="6.5703125" style="37" customWidth="1"/>
    <col min="13836" max="13836" width="0" style="37" hidden="1" customWidth="1"/>
    <col min="13837" max="13837" width="9.140625" style="37" customWidth="1"/>
    <col min="13838" max="13838" width="0" style="37" hidden="1" customWidth="1"/>
    <col min="13839" max="13839" width="15.42578125" style="37" bestFit="1" customWidth="1"/>
    <col min="13840" max="13840" width="0" style="37" hidden="1" customWidth="1"/>
    <col min="13841" max="13841" width="9.140625" style="37"/>
    <col min="13842" max="13842" width="26" style="37" bestFit="1" customWidth="1"/>
    <col min="13843" max="13843" width="0" style="37" hidden="1" customWidth="1"/>
    <col min="13844" max="13844" width="18.28515625" style="37" bestFit="1" customWidth="1"/>
    <col min="13845" max="13853" width="6.7109375" style="37" customWidth="1"/>
    <col min="13854" max="14078" width="9.140625" style="37"/>
    <col min="14079" max="14079" width="29.42578125" style="37" customWidth="1"/>
    <col min="14080" max="14080" width="20.140625" style="37" customWidth="1"/>
    <col min="14081" max="14081" width="8.42578125" style="37" customWidth="1"/>
    <col min="14082" max="14089" width="6.85546875" style="37" customWidth="1"/>
    <col min="14090" max="14090" width="0.7109375" style="37" customWidth="1"/>
    <col min="14091" max="14091" width="6.5703125" style="37" customWidth="1"/>
    <col min="14092" max="14092" width="0" style="37" hidden="1" customWidth="1"/>
    <col min="14093" max="14093" width="9.140625" style="37" customWidth="1"/>
    <col min="14094" max="14094" width="0" style="37" hidden="1" customWidth="1"/>
    <col min="14095" max="14095" width="15.42578125" style="37" bestFit="1" customWidth="1"/>
    <col min="14096" max="14096" width="0" style="37" hidden="1" customWidth="1"/>
    <col min="14097" max="14097" width="9.140625" style="37"/>
    <col min="14098" max="14098" width="26" style="37" bestFit="1" customWidth="1"/>
    <col min="14099" max="14099" width="0" style="37" hidden="1" customWidth="1"/>
    <col min="14100" max="14100" width="18.28515625" style="37" bestFit="1" customWidth="1"/>
    <col min="14101" max="14109" width="6.7109375" style="37" customWidth="1"/>
    <col min="14110" max="14334" width="9.140625" style="37"/>
    <col min="14335" max="14335" width="29.42578125" style="37" customWidth="1"/>
    <col min="14336" max="14336" width="20.140625" style="37" customWidth="1"/>
    <col min="14337" max="14337" width="8.42578125" style="37" customWidth="1"/>
    <col min="14338" max="14345" width="6.85546875" style="37" customWidth="1"/>
    <col min="14346" max="14346" width="0.7109375" style="37" customWidth="1"/>
    <col min="14347" max="14347" width="6.5703125" style="37" customWidth="1"/>
    <col min="14348" max="14348" width="0" style="37" hidden="1" customWidth="1"/>
    <col min="14349" max="14349" width="9.140625" style="37" customWidth="1"/>
    <col min="14350" max="14350" width="0" style="37" hidden="1" customWidth="1"/>
    <col min="14351" max="14351" width="15.42578125" style="37" bestFit="1" customWidth="1"/>
    <col min="14352" max="14352" width="0" style="37" hidden="1" customWidth="1"/>
    <col min="14353" max="14353" width="9.140625" style="37"/>
    <col min="14354" max="14354" width="26" style="37" bestFit="1" customWidth="1"/>
    <col min="14355" max="14355" width="0" style="37" hidden="1" customWidth="1"/>
    <col min="14356" max="14356" width="18.28515625" style="37" bestFit="1" customWidth="1"/>
    <col min="14357" max="14365" width="6.7109375" style="37" customWidth="1"/>
    <col min="14366" max="14590" width="9.140625" style="37"/>
    <col min="14591" max="14591" width="29.42578125" style="37" customWidth="1"/>
    <col min="14592" max="14592" width="20.140625" style="37" customWidth="1"/>
    <col min="14593" max="14593" width="8.42578125" style="37" customWidth="1"/>
    <col min="14594" max="14601" width="6.85546875" style="37" customWidth="1"/>
    <col min="14602" max="14602" width="0.7109375" style="37" customWidth="1"/>
    <col min="14603" max="14603" width="6.5703125" style="37" customWidth="1"/>
    <col min="14604" max="14604" width="0" style="37" hidden="1" customWidth="1"/>
    <col min="14605" max="14605" width="9.140625" style="37" customWidth="1"/>
    <col min="14606" max="14606" width="0" style="37" hidden="1" customWidth="1"/>
    <col min="14607" max="14607" width="15.42578125" style="37" bestFit="1" customWidth="1"/>
    <col min="14608" max="14608" width="0" style="37" hidden="1" customWidth="1"/>
    <col min="14609" max="14609" width="9.140625" style="37"/>
    <col min="14610" max="14610" width="26" style="37" bestFit="1" customWidth="1"/>
    <col min="14611" max="14611" width="0" style="37" hidden="1" customWidth="1"/>
    <col min="14612" max="14612" width="18.28515625" style="37" bestFit="1" customWidth="1"/>
    <col min="14613" max="14621" width="6.7109375" style="37" customWidth="1"/>
    <col min="14622" max="14846" width="9.140625" style="37"/>
    <col min="14847" max="14847" width="29.42578125" style="37" customWidth="1"/>
    <col min="14848" max="14848" width="20.140625" style="37" customWidth="1"/>
    <col min="14849" max="14849" width="8.42578125" style="37" customWidth="1"/>
    <col min="14850" max="14857" width="6.85546875" style="37" customWidth="1"/>
    <col min="14858" max="14858" width="0.7109375" style="37" customWidth="1"/>
    <col min="14859" max="14859" width="6.5703125" style="37" customWidth="1"/>
    <col min="14860" max="14860" width="0" style="37" hidden="1" customWidth="1"/>
    <col min="14861" max="14861" width="9.140625" style="37" customWidth="1"/>
    <col min="14862" max="14862" width="0" style="37" hidden="1" customWidth="1"/>
    <col min="14863" max="14863" width="15.42578125" style="37" bestFit="1" customWidth="1"/>
    <col min="14864" max="14864" width="0" style="37" hidden="1" customWidth="1"/>
    <col min="14865" max="14865" width="9.140625" style="37"/>
    <col min="14866" max="14866" width="26" style="37" bestFit="1" customWidth="1"/>
    <col min="14867" max="14867" width="0" style="37" hidden="1" customWidth="1"/>
    <col min="14868" max="14868" width="18.28515625" style="37" bestFit="1" customWidth="1"/>
    <col min="14869" max="14877" width="6.7109375" style="37" customWidth="1"/>
    <col min="14878" max="15102" width="9.140625" style="37"/>
    <col min="15103" max="15103" width="29.42578125" style="37" customWidth="1"/>
    <col min="15104" max="15104" width="20.140625" style="37" customWidth="1"/>
    <col min="15105" max="15105" width="8.42578125" style="37" customWidth="1"/>
    <col min="15106" max="15113" width="6.85546875" style="37" customWidth="1"/>
    <col min="15114" max="15114" width="0.7109375" style="37" customWidth="1"/>
    <col min="15115" max="15115" width="6.5703125" style="37" customWidth="1"/>
    <col min="15116" max="15116" width="0" style="37" hidden="1" customWidth="1"/>
    <col min="15117" max="15117" width="9.140625" style="37" customWidth="1"/>
    <col min="15118" max="15118" width="0" style="37" hidden="1" customWidth="1"/>
    <col min="15119" max="15119" width="15.42578125" style="37" bestFit="1" customWidth="1"/>
    <col min="15120" max="15120" width="0" style="37" hidden="1" customWidth="1"/>
    <col min="15121" max="15121" width="9.140625" style="37"/>
    <col min="15122" max="15122" width="26" style="37" bestFit="1" customWidth="1"/>
    <col min="15123" max="15123" width="0" style="37" hidden="1" customWidth="1"/>
    <col min="15124" max="15124" width="18.28515625" style="37" bestFit="1" customWidth="1"/>
    <col min="15125" max="15133" width="6.7109375" style="37" customWidth="1"/>
    <col min="15134" max="15358" width="9.140625" style="37"/>
    <col min="15359" max="15359" width="29.42578125" style="37" customWidth="1"/>
    <col min="15360" max="15360" width="20.140625" style="37" customWidth="1"/>
    <col min="15361" max="15361" width="8.42578125" style="37" customWidth="1"/>
    <col min="15362" max="15369" width="6.85546875" style="37" customWidth="1"/>
    <col min="15370" max="15370" width="0.7109375" style="37" customWidth="1"/>
    <col min="15371" max="15371" width="6.5703125" style="37" customWidth="1"/>
    <col min="15372" max="15372" width="0" style="37" hidden="1" customWidth="1"/>
    <col min="15373" max="15373" width="9.140625" style="37" customWidth="1"/>
    <col min="15374" max="15374" width="0" style="37" hidden="1" customWidth="1"/>
    <col min="15375" max="15375" width="15.42578125" style="37" bestFit="1" customWidth="1"/>
    <col min="15376" max="15376" width="0" style="37" hidden="1" customWidth="1"/>
    <col min="15377" max="15377" width="9.140625" style="37"/>
    <col min="15378" max="15378" width="26" style="37" bestFit="1" customWidth="1"/>
    <col min="15379" max="15379" width="0" style="37" hidden="1" customWidth="1"/>
    <col min="15380" max="15380" width="18.28515625" style="37" bestFit="1" customWidth="1"/>
    <col min="15381" max="15389" width="6.7109375" style="37" customWidth="1"/>
    <col min="15390" max="15614" width="9.140625" style="37"/>
    <col min="15615" max="15615" width="29.42578125" style="37" customWidth="1"/>
    <col min="15616" max="15616" width="20.140625" style="37" customWidth="1"/>
    <col min="15617" max="15617" width="8.42578125" style="37" customWidth="1"/>
    <col min="15618" max="15625" width="6.85546875" style="37" customWidth="1"/>
    <col min="15626" max="15626" width="0.7109375" style="37" customWidth="1"/>
    <col min="15627" max="15627" width="6.5703125" style="37" customWidth="1"/>
    <col min="15628" max="15628" width="0" style="37" hidden="1" customWidth="1"/>
    <col min="15629" max="15629" width="9.140625" style="37" customWidth="1"/>
    <col min="15630" max="15630" width="0" style="37" hidden="1" customWidth="1"/>
    <col min="15631" max="15631" width="15.42578125" style="37" bestFit="1" customWidth="1"/>
    <col min="15632" max="15632" width="0" style="37" hidden="1" customWidth="1"/>
    <col min="15633" max="15633" width="9.140625" style="37"/>
    <col min="15634" max="15634" width="26" style="37" bestFit="1" customWidth="1"/>
    <col min="15635" max="15635" width="0" style="37" hidden="1" customWidth="1"/>
    <col min="15636" max="15636" width="18.28515625" style="37" bestFit="1" customWidth="1"/>
    <col min="15637" max="15645" width="6.7109375" style="37" customWidth="1"/>
    <col min="15646" max="15870" width="9.140625" style="37"/>
    <col min="15871" max="15871" width="29.42578125" style="37" customWidth="1"/>
    <col min="15872" max="15872" width="20.140625" style="37" customWidth="1"/>
    <col min="15873" max="15873" width="8.42578125" style="37" customWidth="1"/>
    <col min="15874" max="15881" width="6.85546875" style="37" customWidth="1"/>
    <col min="15882" max="15882" width="0.7109375" style="37" customWidth="1"/>
    <col min="15883" max="15883" width="6.5703125" style="37" customWidth="1"/>
    <col min="15884" max="15884" width="0" style="37" hidden="1" customWidth="1"/>
    <col min="15885" max="15885" width="9.140625" style="37" customWidth="1"/>
    <col min="15886" max="15886" width="0" style="37" hidden="1" customWidth="1"/>
    <col min="15887" max="15887" width="15.42578125" style="37" bestFit="1" customWidth="1"/>
    <col min="15888" max="15888" width="0" style="37" hidden="1" customWidth="1"/>
    <col min="15889" max="15889" width="9.140625" style="37"/>
    <col min="15890" max="15890" width="26" style="37" bestFit="1" customWidth="1"/>
    <col min="15891" max="15891" width="0" style="37" hidden="1" customWidth="1"/>
    <col min="15892" max="15892" width="18.28515625" style="37" bestFit="1" customWidth="1"/>
    <col min="15893" max="15901" width="6.7109375" style="37" customWidth="1"/>
    <col min="15902" max="16126" width="9.140625" style="37"/>
    <col min="16127" max="16127" width="29.42578125" style="37" customWidth="1"/>
    <col min="16128" max="16128" width="20.140625" style="37" customWidth="1"/>
    <col min="16129" max="16129" width="8.42578125" style="37" customWidth="1"/>
    <col min="16130" max="16137" width="6.85546875" style="37" customWidth="1"/>
    <col min="16138" max="16138" width="0.7109375" style="37" customWidth="1"/>
    <col min="16139" max="16139" width="6.5703125" style="37" customWidth="1"/>
    <col min="16140" max="16140" width="0" style="37" hidden="1" customWidth="1"/>
    <col min="16141" max="16141" width="9.140625" style="37" customWidth="1"/>
    <col min="16142" max="16142" width="0" style="37" hidden="1" customWidth="1"/>
    <col min="16143" max="16143" width="15.42578125" style="37" bestFit="1" customWidth="1"/>
    <col min="16144" max="16144" width="0" style="37" hidden="1" customWidth="1"/>
    <col min="16145" max="16145" width="9.140625" style="37"/>
    <col min="16146" max="16146" width="26" style="37" bestFit="1" customWidth="1"/>
    <col min="16147" max="16147" width="0" style="37" hidden="1" customWidth="1"/>
    <col min="16148" max="16148" width="18.28515625" style="37" bestFit="1" customWidth="1"/>
    <col min="16149" max="16157" width="6.7109375" style="37" customWidth="1"/>
    <col min="16158" max="16384" width="9.140625" style="37"/>
  </cols>
  <sheetData>
    <row r="1" spans="1:27" s="8" customFormat="1" ht="24.75" customHeight="1" thickBot="1">
      <c r="A1" s="1" t="s">
        <v>127</v>
      </c>
      <c r="C1" s="83"/>
      <c r="K1" s="84"/>
      <c r="L1" s="12"/>
      <c r="N1" s="6"/>
      <c r="O1" s="7"/>
      <c r="P1" s="7"/>
      <c r="R1" s="10"/>
      <c r="S1" s="78"/>
      <c r="T1" s="11"/>
      <c r="V1" s="12"/>
      <c r="W1" s="12"/>
      <c r="X1" s="12"/>
      <c r="Y1" s="12"/>
      <c r="Z1" s="12"/>
      <c r="AA1" s="12"/>
    </row>
    <row r="2" spans="1:27" s="8" customFormat="1" ht="16.5" customHeight="1" thickBot="1">
      <c r="A2" s="13" t="s">
        <v>94</v>
      </c>
      <c r="B2" s="85"/>
      <c r="C2" s="83"/>
      <c r="F2" s="176"/>
      <c r="G2" s="176"/>
      <c r="H2" s="176"/>
      <c r="I2" s="176"/>
      <c r="J2" s="176"/>
      <c r="K2" s="176"/>
      <c r="L2" s="176"/>
      <c r="M2" s="176"/>
      <c r="N2" s="6"/>
      <c r="O2" s="7"/>
      <c r="P2" s="7"/>
      <c r="R2" s="10"/>
      <c r="S2" s="78"/>
      <c r="T2" s="11"/>
      <c r="V2" s="12"/>
      <c r="W2" s="12"/>
      <c r="X2" s="12"/>
      <c r="Y2" s="12"/>
      <c r="Z2" s="12"/>
      <c r="AA2" s="12"/>
    </row>
    <row r="3" spans="1:27" s="8" customFormat="1" ht="18" customHeight="1" thickBot="1">
      <c r="A3" s="13"/>
      <c r="B3" s="15" t="s">
        <v>96</v>
      </c>
      <c r="C3" s="83"/>
      <c r="F3" s="176"/>
      <c r="G3" s="176"/>
      <c r="H3" s="176"/>
      <c r="I3" s="176"/>
      <c r="J3" s="176"/>
      <c r="K3" s="176"/>
      <c r="L3" s="176"/>
      <c r="M3" s="176"/>
      <c r="N3" s="6"/>
      <c r="O3" s="7"/>
      <c r="P3" s="7"/>
      <c r="R3" s="10"/>
      <c r="S3" s="78"/>
      <c r="T3" s="11"/>
      <c r="V3" s="12"/>
      <c r="W3" s="12"/>
      <c r="X3" s="12"/>
      <c r="Y3" s="12"/>
      <c r="Z3" s="12"/>
      <c r="AA3" s="12"/>
    </row>
    <row r="4" spans="1:27" s="8" customFormat="1" ht="16.5" customHeight="1">
      <c r="A4" s="16" t="s">
        <v>95</v>
      </c>
      <c r="B4" s="17"/>
      <c r="C4" s="86"/>
      <c r="D4" s="19"/>
      <c r="F4" s="176"/>
      <c r="G4" s="176"/>
      <c r="H4" s="176"/>
      <c r="I4" s="176"/>
      <c r="J4" s="176"/>
      <c r="K4" s="176"/>
      <c r="L4" s="176"/>
      <c r="M4" s="176"/>
      <c r="N4" s="6"/>
      <c r="O4" s="7"/>
      <c r="P4" s="7"/>
      <c r="R4" s="10"/>
      <c r="S4" s="78"/>
      <c r="T4" s="11"/>
      <c r="V4" s="12"/>
      <c r="W4" s="12"/>
      <c r="X4" s="12"/>
      <c r="Y4" s="12"/>
      <c r="Z4" s="12"/>
      <c r="AA4" s="12"/>
    </row>
    <row r="5" spans="1:27" s="8" customFormat="1" ht="16.5" customHeight="1">
      <c r="A5" s="16" t="s">
        <v>97</v>
      </c>
      <c r="B5" s="20"/>
      <c r="C5" s="87"/>
      <c r="D5" s="22"/>
      <c r="F5" s="176"/>
      <c r="G5" s="176"/>
      <c r="H5" s="176"/>
      <c r="I5" s="176"/>
      <c r="J5" s="176"/>
      <c r="K5" s="176"/>
      <c r="L5" s="176"/>
      <c r="M5" s="176"/>
      <c r="N5" s="6"/>
      <c r="O5" s="7"/>
      <c r="P5" s="7"/>
      <c r="R5" s="10"/>
      <c r="S5" s="78"/>
      <c r="T5" s="11"/>
      <c r="V5" s="12"/>
      <c r="W5" s="12"/>
      <c r="X5" s="12"/>
      <c r="Y5" s="12"/>
      <c r="Z5" s="12"/>
      <c r="AA5" s="12"/>
    </row>
    <row r="6" spans="1:27" s="8" customFormat="1" ht="16.5" customHeight="1" thickBot="1">
      <c r="A6" s="16" t="s">
        <v>98</v>
      </c>
      <c r="B6" s="20"/>
      <c r="C6" s="88"/>
      <c r="D6" s="24"/>
      <c r="F6" s="176"/>
      <c r="G6" s="176"/>
      <c r="H6" s="176"/>
      <c r="I6" s="176"/>
      <c r="J6" s="176"/>
      <c r="K6" s="176"/>
      <c r="L6" s="176"/>
      <c r="M6" s="176"/>
      <c r="N6" s="6"/>
      <c r="O6" s="7"/>
      <c r="P6" s="7"/>
      <c r="R6" s="10"/>
      <c r="S6" s="78"/>
      <c r="T6" s="11"/>
    </row>
    <row r="7" spans="1:27" s="8" customFormat="1" ht="16.5" customHeight="1" thickBot="1">
      <c r="A7" s="16" t="s">
        <v>100</v>
      </c>
      <c r="B7" s="25"/>
      <c r="C7" s="89"/>
      <c r="L7" s="12"/>
      <c r="N7" s="6"/>
      <c r="O7" s="7"/>
      <c r="P7" s="7"/>
      <c r="R7" s="10"/>
      <c r="S7" s="78"/>
      <c r="T7" s="11"/>
    </row>
    <row r="8" spans="1:27" ht="102.75" customHeight="1">
      <c r="A8" s="90"/>
      <c r="B8" s="46"/>
      <c r="C8" s="91"/>
      <c r="D8" s="30" t="s">
        <v>130</v>
      </c>
      <c r="E8" s="30" t="s">
        <v>131</v>
      </c>
      <c r="F8" s="30" t="s">
        <v>134</v>
      </c>
      <c r="G8" s="30" t="s">
        <v>136</v>
      </c>
      <c r="H8" s="41" t="s">
        <v>188</v>
      </c>
      <c r="I8" s="92"/>
      <c r="J8" s="92"/>
      <c r="K8" s="229" t="s">
        <v>140</v>
      </c>
      <c r="L8" s="230"/>
      <c r="M8" s="231"/>
      <c r="N8" s="232"/>
      <c r="O8" s="233"/>
      <c r="P8" s="233"/>
      <c r="Q8" s="231"/>
      <c r="R8" s="234"/>
      <c r="S8" s="235"/>
      <c r="T8" s="236"/>
      <c r="V8" s="37"/>
      <c r="W8" s="37"/>
      <c r="X8" s="37"/>
      <c r="Y8" s="37"/>
      <c r="Z8" s="37"/>
      <c r="AA8" s="37"/>
    </row>
    <row r="9" spans="1:27">
      <c r="A9" s="46"/>
      <c r="D9" s="94" t="s">
        <v>0</v>
      </c>
      <c r="E9" s="94" t="s">
        <v>1</v>
      </c>
      <c r="F9" s="94" t="s">
        <v>2</v>
      </c>
      <c r="G9" s="94" t="s">
        <v>28</v>
      </c>
      <c r="H9" s="94" t="s">
        <v>33</v>
      </c>
      <c r="I9" s="96"/>
      <c r="J9" s="96"/>
      <c r="K9" s="231"/>
      <c r="L9" s="230"/>
      <c r="M9" s="231"/>
      <c r="N9" s="232"/>
      <c r="O9" s="233"/>
      <c r="P9" s="233"/>
      <c r="Q9" s="231"/>
      <c r="R9" s="234"/>
      <c r="S9" s="235"/>
      <c r="T9" s="237"/>
      <c r="V9" s="37"/>
      <c r="W9" s="37"/>
      <c r="X9" s="37"/>
      <c r="Y9" s="37"/>
      <c r="Z9" s="37"/>
      <c r="AA9" s="37"/>
    </row>
    <row r="10" spans="1:27" ht="15.6" customHeight="1">
      <c r="A10" s="45" t="s">
        <v>101</v>
      </c>
      <c r="B10" s="46" t="s">
        <v>128</v>
      </c>
      <c r="C10" s="106" t="s">
        <v>129</v>
      </c>
      <c r="D10" s="334">
        <v>120</v>
      </c>
      <c r="E10" s="334"/>
      <c r="F10" s="334"/>
      <c r="G10" s="334"/>
      <c r="H10" s="98"/>
      <c r="I10" s="8"/>
      <c r="J10" s="8"/>
      <c r="K10" s="231"/>
      <c r="L10" s="230"/>
      <c r="M10" s="231"/>
      <c r="N10" s="238" t="s">
        <v>160</v>
      </c>
      <c r="O10" s="239" t="s">
        <v>3</v>
      </c>
      <c r="P10" s="239"/>
      <c r="Q10" s="231"/>
      <c r="R10" s="240" t="s">
        <v>4</v>
      </c>
      <c r="S10" s="241" t="s">
        <v>161</v>
      </c>
      <c r="T10" s="242" t="s">
        <v>5</v>
      </c>
      <c r="V10" s="37"/>
      <c r="W10" s="37"/>
      <c r="X10" s="37"/>
      <c r="Y10" s="37"/>
      <c r="Z10" s="37"/>
      <c r="AA10" s="37"/>
    </row>
    <row r="11" spans="1:27" ht="15">
      <c r="A11" s="50" t="s">
        <v>102</v>
      </c>
      <c r="B11" s="76" t="s">
        <v>34</v>
      </c>
      <c r="C11" s="132">
        <v>1</v>
      </c>
      <c r="D11" s="53"/>
      <c r="E11" s="53"/>
      <c r="F11" s="53"/>
      <c r="G11" s="53"/>
      <c r="H11" s="101"/>
      <c r="I11" s="99"/>
      <c r="J11" s="99"/>
      <c r="K11" s="243">
        <v>18.41</v>
      </c>
      <c r="L11" s="244">
        <f>SUM(D11:H11)*K11</f>
        <v>0</v>
      </c>
      <c r="M11" s="231"/>
      <c r="N11" s="232">
        <v>5</v>
      </c>
      <c r="O11" s="233">
        <f>SUM(D11:H11)/N11</f>
        <v>0</v>
      </c>
      <c r="P11" s="245">
        <f>O11-ROUND(O11,0)</f>
        <v>0</v>
      </c>
      <c r="Q11" s="246"/>
      <c r="R11" s="234" t="s">
        <v>35</v>
      </c>
      <c r="S11" s="235">
        <v>105</v>
      </c>
      <c r="T11" s="237">
        <f>SUM(D11:H11)/S11</f>
        <v>0</v>
      </c>
      <c r="V11" s="37"/>
      <c r="W11" s="37"/>
      <c r="X11" s="37"/>
      <c r="Y11" s="37"/>
      <c r="Z11" s="37"/>
      <c r="AA11" s="37"/>
    </row>
    <row r="12" spans="1:27">
      <c r="A12" s="50" t="s">
        <v>103</v>
      </c>
      <c r="B12" s="76" t="s">
        <v>36</v>
      </c>
      <c r="C12" s="132">
        <v>1</v>
      </c>
      <c r="D12" s="53"/>
      <c r="E12" s="53"/>
      <c r="F12" s="53"/>
      <c r="G12" s="53"/>
      <c r="H12" s="101"/>
      <c r="I12" s="99"/>
      <c r="J12" s="99"/>
      <c r="K12" s="243">
        <v>2.63</v>
      </c>
      <c r="L12" s="244">
        <f>SUM(D12:H12)*K12</f>
        <v>0</v>
      </c>
      <c r="M12" s="231"/>
      <c r="N12" s="232">
        <v>20</v>
      </c>
      <c r="O12" s="233">
        <f>SUM(D12:H12)/N12</f>
        <v>0</v>
      </c>
      <c r="P12" s="245">
        <f t="shared" ref="P12:P43" si="0">O12-ROUND(O12,0)</f>
        <v>0</v>
      </c>
      <c r="Q12" s="231"/>
      <c r="R12" s="234" t="s">
        <v>10</v>
      </c>
      <c r="S12" s="235">
        <v>2160</v>
      </c>
      <c r="T12" s="237">
        <f>SUM(D12:H12)/S12</f>
        <v>0</v>
      </c>
      <c r="V12" s="37"/>
      <c r="W12" s="37"/>
      <c r="X12" s="37"/>
      <c r="Y12" s="37"/>
      <c r="Z12" s="37"/>
      <c r="AA12" s="37"/>
    </row>
    <row r="13" spans="1:27">
      <c r="A13" s="59" t="s">
        <v>104</v>
      </c>
      <c r="B13" s="76" t="s">
        <v>37</v>
      </c>
      <c r="C13" s="132">
        <v>1</v>
      </c>
      <c r="D13" s="53"/>
      <c r="E13" s="53"/>
      <c r="F13" s="53"/>
      <c r="G13" s="53"/>
      <c r="H13" s="101"/>
      <c r="I13" s="99"/>
      <c r="J13" s="99"/>
      <c r="K13" s="243">
        <v>3.19</v>
      </c>
      <c r="L13" s="244">
        <f>SUM(D13:H13)*K13</f>
        <v>0</v>
      </c>
      <c r="M13" s="231"/>
      <c r="N13" s="232">
        <v>25</v>
      </c>
      <c r="O13" s="233">
        <f>SUM(D13:H13)/N13</f>
        <v>0</v>
      </c>
      <c r="P13" s="245">
        <f t="shared" si="0"/>
        <v>0</v>
      </c>
      <c r="Q13" s="231"/>
      <c r="R13" s="234" t="s">
        <v>10</v>
      </c>
      <c r="S13" s="235">
        <v>1800</v>
      </c>
      <c r="T13" s="237">
        <f>SUM(D13:H13)/S13</f>
        <v>0</v>
      </c>
      <c r="V13" s="37"/>
      <c r="W13" s="37"/>
      <c r="X13" s="37"/>
      <c r="Y13" s="37"/>
      <c r="Z13" s="37"/>
      <c r="AA13" s="37"/>
    </row>
    <row r="14" spans="1:27">
      <c r="A14" s="50" t="s">
        <v>105</v>
      </c>
      <c r="B14" s="76" t="s">
        <v>38</v>
      </c>
      <c r="C14" s="132">
        <v>1</v>
      </c>
      <c r="D14" s="53"/>
      <c r="E14" s="53"/>
      <c r="F14" s="53"/>
      <c r="G14" s="53"/>
      <c r="H14" s="101"/>
      <c r="I14" s="99"/>
      <c r="J14" s="99"/>
      <c r="K14" s="243">
        <v>3.7</v>
      </c>
      <c r="L14" s="244">
        <f>SUM(D14:H14)*K14</f>
        <v>0</v>
      </c>
      <c r="M14" s="231"/>
      <c r="N14" s="232">
        <v>30</v>
      </c>
      <c r="O14" s="233">
        <f>SUM(D14:H14)/N14</f>
        <v>0</v>
      </c>
      <c r="P14" s="245">
        <f t="shared" si="0"/>
        <v>0</v>
      </c>
      <c r="Q14" s="231"/>
      <c r="R14" s="234" t="s">
        <v>10</v>
      </c>
      <c r="S14" s="235">
        <v>1440</v>
      </c>
      <c r="T14" s="237">
        <f>SUM(D14:H14)/S14</f>
        <v>0</v>
      </c>
      <c r="V14" s="37"/>
      <c r="W14" s="37"/>
      <c r="X14" s="37"/>
      <c r="Y14" s="37"/>
      <c r="Z14" s="37"/>
      <c r="AA14" s="37"/>
    </row>
    <row r="15" spans="1:27">
      <c r="A15" s="50" t="s">
        <v>106</v>
      </c>
      <c r="B15" s="76" t="s">
        <v>39</v>
      </c>
      <c r="C15" s="132">
        <v>1</v>
      </c>
      <c r="D15" s="53"/>
      <c r="E15" s="53"/>
      <c r="F15" s="53"/>
      <c r="G15" s="53"/>
      <c r="H15" s="101"/>
      <c r="I15" s="99"/>
      <c r="J15" s="99"/>
      <c r="K15" s="243">
        <v>19.760000000000002</v>
      </c>
      <c r="L15" s="244">
        <f>SUM(D15:H15)*K15</f>
        <v>0</v>
      </c>
      <c r="M15" s="231"/>
      <c r="N15" s="232">
        <v>5</v>
      </c>
      <c r="O15" s="233">
        <f>SUM(D15:H15)/N15</f>
        <v>0</v>
      </c>
      <c r="P15" s="245">
        <f t="shared" si="0"/>
        <v>0</v>
      </c>
      <c r="Q15" s="231"/>
      <c r="R15" s="234" t="s">
        <v>10</v>
      </c>
      <c r="S15" s="235">
        <v>120</v>
      </c>
      <c r="T15" s="237">
        <f>SUM(D15:H15)/S15</f>
        <v>0</v>
      </c>
      <c r="V15" s="37"/>
      <c r="W15" s="37"/>
      <c r="X15" s="37"/>
      <c r="Y15" s="37"/>
      <c r="Z15" s="37"/>
      <c r="AA15" s="37"/>
    </row>
    <row r="16" spans="1:27">
      <c r="A16" s="50" t="s">
        <v>107</v>
      </c>
      <c r="B16" s="76" t="s">
        <v>40</v>
      </c>
      <c r="C16" s="132">
        <v>1</v>
      </c>
      <c r="D16" s="53"/>
      <c r="E16" s="53"/>
      <c r="F16" s="53"/>
      <c r="G16" s="53"/>
      <c r="H16" s="101"/>
      <c r="I16" s="99"/>
      <c r="J16" s="99"/>
      <c r="K16" s="243">
        <v>19.760000000000002</v>
      </c>
      <c r="L16" s="244">
        <f>SUM(D16:H16)*K16</f>
        <v>0</v>
      </c>
      <c r="M16" s="231"/>
      <c r="N16" s="232">
        <v>5</v>
      </c>
      <c r="O16" s="233">
        <f>SUM(D16:H16)/N16</f>
        <v>0</v>
      </c>
      <c r="P16" s="245">
        <f t="shared" si="0"/>
        <v>0</v>
      </c>
      <c r="Q16" s="231"/>
      <c r="R16" s="234" t="s">
        <v>10</v>
      </c>
      <c r="S16" s="235">
        <v>120</v>
      </c>
      <c r="T16" s="237">
        <f>SUM(D16:H16)/S16</f>
        <v>0</v>
      </c>
      <c r="V16" s="37"/>
      <c r="W16" s="37"/>
      <c r="X16" s="37"/>
      <c r="Y16" s="37"/>
      <c r="Z16" s="37"/>
      <c r="AA16" s="37"/>
    </row>
    <row r="17" spans="1:27">
      <c r="A17" s="50" t="s">
        <v>109</v>
      </c>
      <c r="B17" s="76" t="s">
        <v>41</v>
      </c>
      <c r="C17" s="132">
        <v>1</v>
      </c>
      <c r="D17" s="53"/>
      <c r="E17" s="53"/>
      <c r="F17" s="53"/>
      <c r="G17" s="53"/>
      <c r="H17" s="101"/>
      <c r="I17" s="99"/>
      <c r="J17" s="99"/>
      <c r="K17" s="243">
        <v>42.64</v>
      </c>
      <c r="L17" s="244">
        <f>SUM(D17:H17)*K17</f>
        <v>0</v>
      </c>
      <c r="M17" s="231"/>
      <c r="N17" s="232">
        <v>4</v>
      </c>
      <c r="O17" s="233">
        <f>SUM(D17:H17)/N17</f>
        <v>0</v>
      </c>
      <c r="P17" s="245">
        <f t="shared" si="0"/>
        <v>0</v>
      </c>
      <c r="Q17" s="231"/>
      <c r="R17" s="234" t="s">
        <v>10</v>
      </c>
      <c r="S17" s="235">
        <v>120</v>
      </c>
      <c r="T17" s="237">
        <f>SUM(D17:H17)/S17</f>
        <v>0</v>
      </c>
      <c r="V17" s="37"/>
      <c r="W17" s="37"/>
      <c r="X17" s="37"/>
      <c r="Y17" s="37"/>
      <c r="Z17" s="37"/>
      <c r="AA17" s="37"/>
    </row>
    <row r="18" spans="1:27">
      <c r="A18" s="50" t="s">
        <v>108</v>
      </c>
      <c r="B18" s="76" t="s">
        <v>42</v>
      </c>
      <c r="C18" s="132">
        <v>1</v>
      </c>
      <c r="D18" s="53"/>
      <c r="E18" s="53"/>
      <c r="F18" s="53"/>
      <c r="G18" s="53"/>
      <c r="H18" s="101"/>
      <c r="I18" s="99"/>
      <c r="J18" s="99"/>
      <c r="K18" s="243">
        <v>42.64</v>
      </c>
      <c r="L18" s="244">
        <f>SUM(D18:H18)*K18</f>
        <v>0</v>
      </c>
      <c r="M18" s="231"/>
      <c r="N18" s="232">
        <v>4</v>
      </c>
      <c r="O18" s="233">
        <f>SUM(D18:H18)/N18</f>
        <v>0</v>
      </c>
      <c r="P18" s="245">
        <f t="shared" si="0"/>
        <v>0</v>
      </c>
      <c r="Q18" s="231"/>
      <c r="R18" s="234" t="s">
        <v>10</v>
      </c>
      <c r="S18" s="235">
        <v>120</v>
      </c>
      <c r="T18" s="237">
        <f>SUM(D18:H18)/S18</f>
        <v>0</v>
      </c>
      <c r="V18" s="37"/>
      <c r="W18" s="37"/>
      <c r="X18" s="37"/>
      <c r="Y18" s="37"/>
      <c r="Z18" s="37"/>
      <c r="AA18" s="37"/>
    </row>
    <row r="19" spans="1:27">
      <c r="A19" s="50" t="s">
        <v>110</v>
      </c>
      <c r="B19" s="76" t="s">
        <v>43</v>
      </c>
      <c r="C19" s="132">
        <v>1</v>
      </c>
      <c r="D19" s="53"/>
      <c r="E19" s="53"/>
      <c r="F19" s="53"/>
      <c r="G19" s="53"/>
      <c r="H19" s="101"/>
      <c r="I19" s="99"/>
      <c r="J19" s="99"/>
      <c r="K19" s="243">
        <v>8.32</v>
      </c>
      <c r="L19" s="244">
        <f>SUM(D19:H19)*K19</f>
        <v>0</v>
      </c>
      <c r="M19" s="231"/>
      <c r="N19" s="232">
        <v>20</v>
      </c>
      <c r="O19" s="233">
        <f>SUM(D19:H19)/N19</f>
        <v>0</v>
      </c>
      <c r="P19" s="245">
        <f t="shared" si="0"/>
        <v>0</v>
      </c>
      <c r="Q19" s="231"/>
      <c r="R19" s="234" t="s">
        <v>10</v>
      </c>
      <c r="S19" s="235">
        <v>480</v>
      </c>
      <c r="T19" s="237">
        <f>SUM(D19:H19)/S19</f>
        <v>0</v>
      </c>
      <c r="V19" s="37"/>
      <c r="W19" s="37"/>
      <c r="X19" s="37"/>
      <c r="Y19" s="37"/>
      <c r="Z19" s="37"/>
      <c r="AA19" s="37"/>
    </row>
    <row r="20" spans="1:27">
      <c r="A20" s="50" t="s">
        <v>111</v>
      </c>
      <c r="B20" s="76" t="s">
        <v>44</v>
      </c>
      <c r="C20" s="132">
        <v>1</v>
      </c>
      <c r="D20" s="53"/>
      <c r="E20" s="53"/>
      <c r="F20" s="53"/>
      <c r="G20" s="53"/>
      <c r="H20" s="101"/>
      <c r="I20" s="99"/>
      <c r="J20" s="99"/>
      <c r="K20" s="243">
        <v>3.22</v>
      </c>
      <c r="L20" s="244">
        <f>SUM(D20:H20)*K20</f>
        <v>0</v>
      </c>
      <c r="M20" s="231"/>
      <c r="N20" s="232">
        <v>100</v>
      </c>
      <c r="O20" s="233">
        <f>SUM(D20:H20)/N20</f>
        <v>0</v>
      </c>
      <c r="P20" s="245">
        <f t="shared" si="0"/>
        <v>0</v>
      </c>
      <c r="Q20" s="231"/>
      <c r="R20" s="234" t="s">
        <v>10</v>
      </c>
      <c r="S20" s="235">
        <v>2400</v>
      </c>
      <c r="T20" s="237">
        <f>SUM(D20:H20)/S20</f>
        <v>0</v>
      </c>
      <c r="V20" s="37"/>
      <c r="W20" s="37"/>
      <c r="X20" s="37"/>
      <c r="Y20" s="37"/>
      <c r="Z20" s="37"/>
      <c r="AA20" s="37"/>
    </row>
    <row r="21" spans="1:27">
      <c r="A21" s="102" t="s">
        <v>121</v>
      </c>
      <c r="B21" s="102"/>
      <c r="C21" s="148"/>
      <c r="D21" s="334">
        <v>90</v>
      </c>
      <c r="E21" s="334"/>
      <c r="F21" s="334"/>
      <c r="G21" s="334"/>
      <c r="H21" s="103"/>
      <c r="I21" s="103"/>
      <c r="J21" s="103"/>
      <c r="K21" s="247"/>
      <c r="L21" s="244"/>
      <c r="M21" s="231"/>
      <c r="N21" s="232"/>
      <c r="O21" s="233"/>
      <c r="P21" s="245"/>
      <c r="Q21" s="231"/>
      <c r="R21" s="234"/>
      <c r="S21" s="235"/>
      <c r="T21" s="237"/>
      <c r="V21" s="37"/>
      <c r="W21" s="37"/>
      <c r="X21" s="37"/>
      <c r="Y21" s="37"/>
      <c r="Z21" s="37"/>
      <c r="AA21" s="37"/>
    </row>
    <row r="22" spans="1:27">
      <c r="A22" s="50" t="s">
        <v>113</v>
      </c>
      <c r="B22" s="76" t="s">
        <v>45</v>
      </c>
      <c r="C22" s="132">
        <v>1</v>
      </c>
      <c r="D22" s="53"/>
      <c r="E22" s="53"/>
      <c r="F22" s="53"/>
      <c r="G22" s="53"/>
      <c r="H22" s="101"/>
      <c r="I22" s="99"/>
      <c r="J22" s="99"/>
      <c r="K22" s="243">
        <v>26.83</v>
      </c>
      <c r="L22" s="244">
        <f>SUM(D22:H22)*K22</f>
        <v>0</v>
      </c>
      <c r="M22" s="231"/>
      <c r="N22" s="232">
        <v>2</v>
      </c>
      <c r="O22" s="233">
        <f>SUM(D22:H22)/N22</f>
        <v>0</v>
      </c>
      <c r="P22" s="245">
        <f t="shared" si="0"/>
        <v>0</v>
      </c>
      <c r="Q22" s="231"/>
      <c r="R22" s="234" t="s">
        <v>21</v>
      </c>
      <c r="S22" s="235">
        <v>81</v>
      </c>
      <c r="T22" s="237">
        <f>SUM(D22:H22)/S22</f>
        <v>0</v>
      </c>
      <c r="V22" s="37"/>
      <c r="W22" s="37"/>
      <c r="X22" s="37"/>
      <c r="Y22" s="37"/>
      <c r="Z22" s="37"/>
      <c r="AA22" s="37"/>
    </row>
    <row r="23" spans="1:27">
      <c r="A23" s="50" t="s">
        <v>114</v>
      </c>
      <c r="B23" s="76" t="s">
        <v>46</v>
      </c>
      <c r="C23" s="132">
        <v>1</v>
      </c>
      <c r="D23" s="53"/>
      <c r="E23" s="53"/>
      <c r="F23" s="53"/>
      <c r="G23" s="53"/>
      <c r="H23" s="101"/>
      <c r="I23" s="99"/>
      <c r="J23" s="99"/>
      <c r="K23" s="243">
        <v>10.77</v>
      </c>
      <c r="L23" s="244">
        <f>SUM(D23:H23)*K23</f>
        <v>0</v>
      </c>
      <c r="M23" s="231"/>
      <c r="N23" s="232">
        <v>2</v>
      </c>
      <c r="O23" s="233">
        <f>SUM(D23:H23)/N23</f>
        <v>0</v>
      </c>
      <c r="P23" s="245">
        <f t="shared" si="0"/>
        <v>0</v>
      </c>
      <c r="Q23" s="231"/>
      <c r="R23" s="234" t="s">
        <v>47</v>
      </c>
      <c r="S23" s="235">
        <v>48</v>
      </c>
      <c r="T23" s="237">
        <f>SUM(D23:H23)/S23</f>
        <v>0</v>
      </c>
      <c r="V23" s="37"/>
      <c r="W23" s="37"/>
      <c r="X23" s="37"/>
      <c r="Y23" s="37"/>
      <c r="Z23" s="37"/>
      <c r="AA23" s="37"/>
    </row>
    <row r="24" spans="1:27">
      <c r="A24" s="50" t="s">
        <v>115</v>
      </c>
      <c r="B24" s="76" t="s">
        <v>48</v>
      </c>
      <c r="C24" s="132">
        <v>1</v>
      </c>
      <c r="D24" s="53"/>
      <c r="E24" s="53"/>
      <c r="F24" s="53"/>
      <c r="G24" s="53"/>
      <c r="H24" s="101"/>
      <c r="I24" s="99"/>
      <c r="J24" s="99"/>
      <c r="K24" s="243">
        <v>5.15</v>
      </c>
      <c r="L24" s="244">
        <f>SUM(D24:H24)*K24</f>
        <v>0</v>
      </c>
      <c r="M24" s="231"/>
      <c r="N24" s="232">
        <v>24</v>
      </c>
      <c r="O24" s="233">
        <f>SUM(D24:H24)/N24</f>
        <v>0</v>
      </c>
      <c r="P24" s="245">
        <f t="shared" si="0"/>
        <v>0</v>
      </c>
      <c r="Q24" s="231"/>
      <c r="R24" s="234" t="s">
        <v>10</v>
      </c>
      <c r="S24" s="235">
        <v>1152</v>
      </c>
      <c r="T24" s="237">
        <f>SUM(D24:H24)/S24</f>
        <v>0</v>
      </c>
      <c r="V24" s="37"/>
      <c r="W24" s="37"/>
      <c r="X24" s="37"/>
      <c r="Y24" s="37"/>
      <c r="Z24" s="37"/>
      <c r="AA24" s="37"/>
    </row>
    <row r="25" spans="1:27">
      <c r="A25" s="50" t="s">
        <v>116</v>
      </c>
      <c r="B25" s="76" t="s">
        <v>49</v>
      </c>
      <c r="C25" s="132">
        <v>1</v>
      </c>
      <c r="D25" s="53"/>
      <c r="E25" s="53"/>
      <c r="F25" s="53"/>
      <c r="G25" s="53"/>
      <c r="H25" s="101"/>
      <c r="I25" s="99"/>
      <c r="J25" s="99"/>
      <c r="K25" s="243">
        <v>6.29</v>
      </c>
      <c r="L25" s="244">
        <f>SUM(D25:H25)*K25</f>
        <v>0</v>
      </c>
      <c r="M25" s="231"/>
      <c r="N25" s="232">
        <v>20</v>
      </c>
      <c r="O25" s="233">
        <f>SUM(D25:H25)/N25</f>
        <v>0</v>
      </c>
      <c r="P25" s="245">
        <f t="shared" si="0"/>
        <v>0</v>
      </c>
      <c r="Q25" s="231"/>
      <c r="R25" s="234" t="s">
        <v>10</v>
      </c>
      <c r="S25" s="235">
        <v>320</v>
      </c>
      <c r="T25" s="237">
        <f>SUM(D25:H25)/S25</f>
        <v>0</v>
      </c>
      <c r="V25" s="37"/>
      <c r="W25" s="37"/>
      <c r="X25" s="37"/>
      <c r="Y25" s="37"/>
      <c r="Z25" s="37"/>
      <c r="AA25" s="37"/>
    </row>
    <row r="26" spans="1:27">
      <c r="A26" s="50" t="s">
        <v>117</v>
      </c>
      <c r="B26" s="76" t="s">
        <v>50</v>
      </c>
      <c r="C26" s="132">
        <v>1</v>
      </c>
      <c r="D26" s="53"/>
      <c r="E26" s="53"/>
      <c r="F26" s="53"/>
      <c r="G26" s="53"/>
      <c r="H26" s="101"/>
      <c r="I26" s="99"/>
      <c r="J26" s="99"/>
      <c r="K26" s="243">
        <v>23.4</v>
      </c>
      <c r="L26" s="244">
        <f>SUM(D26:H26)*K26</f>
        <v>0</v>
      </c>
      <c r="M26" s="231"/>
      <c r="N26" s="232">
        <v>6</v>
      </c>
      <c r="O26" s="233">
        <f>SUM(D26:H26)/N26</f>
        <v>0</v>
      </c>
      <c r="P26" s="245">
        <f t="shared" si="0"/>
        <v>0</v>
      </c>
      <c r="Q26" s="231"/>
      <c r="R26" s="234" t="s">
        <v>10</v>
      </c>
      <c r="S26" s="235">
        <v>144</v>
      </c>
      <c r="T26" s="237">
        <f>SUM(D26:H26)/S26</f>
        <v>0</v>
      </c>
      <c r="V26" s="37"/>
      <c r="W26" s="37"/>
      <c r="X26" s="37"/>
      <c r="Y26" s="37"/>
      <c r="Z26" s="37"/>
      <c r="AA26" s="37"/>
    </row>
    <row r="27" spans="1:27">
      <c r="A27" s="50" t="s">
        <v>190</v>
      </c>
      <c r="B27" s="76" t="s">
        <v>51</v>
      </c>
      <c r="C27" s="132">
        <v>1</v>
      </c>
      <c r="D27" s="53"/>
      <c r="E27" s="53"/>
      <c r="F27" s="53"/>
      <c r="G27" s="53"/>
      <c r="H27" s="101"/>
      <c r="I27" s="99"/>
      <c r="J27" s="99"/>
      <c r="K27" s="243">
        <v>23.4</v>
      </c>
      <c r="L27" s="244">
        <f>SUM(D27:H27)*K27</f>
        <v>0</v>
      </c>
      <c r="M27" s="231"/>
      <c r="N27" s="232">
        <v>12</v>
      </c>
      <c r="O27" s="233">
        <f>SUM(D27:H27)/N27</f>
        <v>0</v>
      </c>
      <c r="P27" s="245">
        <f t="shared" si="0"/>
        <v>0</v>
      </c>
      <c r="Q27" s="231"/>
      <c r="R27" s="234" t="s">
        <v>10</v>
      </c>
      <c r="S27" s="235">
        <v>288</v>
      </c>
      <c r="T27" s="237">
        <f>SUM(D27:H27)/S27</f>
        <v>0</v>
      </c>
      <c r="V27" s="37"/>
      <c r="W27" s="37"/>
      <c r="X27" s="37"/>
      <c r="Y27" s="37"/>
      <c r="Z27" s="37"/>
      <c r="AA27" s="37"/>
    </row>
    <row r="28" spans="1:27">
      <c r="A28" s="50" t="s">
        <v>118</v>
      </c>
      <c r="B28" s="76" t="s">
        <v>52</v>
      </c>
      <c r="C28" s="132">
        <v>1</v>
      </c>
      <c r="D28" s="53"/>
      <c r="E28" s="53"/>
      <c r="F28" s="53"/>
      <c r="G28" s="53"/>
      <c r="H28" s="101"/>
      <c r="I28" s="99"/>
      <c r="J28" s="99"/>
      <c r="K28" s="243">
        <v>4.34</v>
      </c>
      <c r="L28" s="244">
        <f>SUM(D28:H28)*K28</f>
        <v>0</v>
      </c>
      <c r="M28" s="231"/>
      <c r="N28" s="232">
        <v>50</v>
      </c>
      <c r="O28" s="233">
        <f>SUM(D28:H28)/N28</f>
        <v>0</v>
      </c>
      <c r="P28" s="245">
        <f t="shared" si="0"/>
        <v>0</v>
      </c>
      <c r="Q28" s="231"/>
      <c r="R28" s="234" t="s">
        <v>10</v>
      </c>
      <c r="S28" s="235">
        <v>1200</v>
      </c>
      <c r="T28" s="237">
        <f>SUM(D28:H28)/S28</f>
        <v>0</v>
      </c>
      <c r="V28" s="37"/>
      <c r="W28" s="37"/>
      <c r="X28" s="37"/>
      <c r="Y28" s="37"/>
      <c r="Z28" s="37"/>
      <c r="AA28" s="37"/>
    </row>
    <row r="29" spans="1:27">
      <c r="A29" s="65"/>
      <c r="B29" s="105"/>
      <c r="C29" s="151"/>
      <c r="D29" s="106"/>
      <c r="E29" s="106"/>
      <c r="F29" s="106"/>
      <c r="G29" s="106"/>
      <c r="H29" s="106"/>
      <c r="I29" s="106"/>
      <c r="J29" s="106"/>
      <c r="K29" s="247"/>
      <c r="L29" s="244"/>
      <c r="M29" s="231"/>
      <c r="N29" s="232"/>
      <c r="O29" s="233"/>
      <c r="P29" s="245"/>
      <c r="Q29" s="231"/>
      <c r="R29" s="234"/>
      <c r="S29" s="235"/>
      <c r="T29" s="237"/>
      <c r="V29" s="37"/>
      <c r="W29" s="37"/>
      <c r="X29" s="37"/>
      <c r="Y29" s="37"/>
      <c r="Z29" s="37"/>
      <c r="AA29" s="37"/>
    </row>
    <row r="30" spans="1:27">
      <c r="A30" s="45" t="s">
        <v>120</v>
      </c>
      <c r="B30" s="45"/>
      <c r="C30" s="148"/>
      <c r="D30" s="107"/>
      <c r="E30" s="108" t="s">
        <v>0</v>
      </c>
      <c r="F30" s="109" t="s">
        <v>31</v>
      </c>
      <c r="G30" s="110" t="s">
        <v>32</v>
      </c>
      <c r="H30" s="109" t="s">
        <v>28</v>
      </c>
      <c r="I30" s="109" t="s">
        <v>33</v>
      </c>
      <c r="J30" s="45"/>
      <c r="K30" s="247"/>
      <c r="L30" s="248"/>
      <c r="M30" s="231"/>
      <c r="N30" s="232"/>
      <c r="O30" s="233"/>
      <c r="P30" s="245"/>
      <c r="Q30" s="231"/>
      <c r="R30" s="234"/>
      <c r="S30" s="235"/>
      <c r="T30" s="237"/>
      <c r="V30" s="37"/>
      <c r="W30" s="37"/>
      <c r="X30" s="37"/>
      <c r="Y30" s="37"/>
      <c r="Z30" s="37"/>
      <c r="AA30" s="37"/>
    </row>
    <row r="31" spans="1:27">
      <c r="A31" s="73" t="s">
        <v>122</v>
      </c>
      <c r="B31" s="76" t="s">
        <v>26</v>
      </c>
      <c r="C31" s="132">
        <v>1</v>
      </c>
      <c r="D31" s="203"/>
      <c r="E31" s="64"/>
      <c r="F31" s="64"/>
      <c r="G31" s="111"/>
      <c r="H31" s="111"/>
      <c r="I31" s="111"/>
      <c r="J31" s="112"/>
      <c r="K31" s="249"/>
      <c r="L31" s="244">
        <f>SUM(E31:H31)*K31</f>
        <v>0</v>
      </c>
      <c r="M31" s="231"/>
      <c r="N31" s="232">
        <v>1</v>
      </c>
      <c r="O31" s="233">
        <f>SUM(E31:I31)/N31</f>
        <v>0</v>
      </c>
      <c r="P31" s="245">
        <f t="shared" si="0"/>
        <v>0</v>
      </c>
      <c r="Q31" s="231"/>
      <c r="R31" s="234" t="s">
        <v>10</v>
      </c>
      <c r="S31" s="235"/>
      <c r="T31" s="237"/>
      <c r="V31" s="37"/>
      <c r="W31" s="37"/>
      <c r="X31" s="37"/>
      <c r="Y31" s="37"/>
      <c r="Z31" s="37"/>
      <c r="AA31" s="37"/>
    </row>
    <row r="32" spans="1:27">
      <c r="A32" s="73" t="s">
        <v>123</v>
      </c>
      <c r="B32" s="76" t="s">
        <v>53</v>
      </c>
      <c r="C32" s="132">
        <v>1</v>
      </c>
      <c r="D32" s="64"/>
      <c r="E32" s="112"/>
      <c r="K32" s="250">
        <v>1.91</v>
      </c>
      <c r="L32" s="244">
        <f>D32*K32</f>
        <v>0</v>
      </c>
      <c r="M32" s="231"/>
      <c r="N32" s="232">
        <v>50</v>
      </c>
      <c r="O32" s="233">
        <f>D32/N32</f>
        <v>0</v>
      </c>
      <c r="P32" s="245">
        <f t="shared" si="0"/>
        <v>0</v>
      </c>
      <c r="Q32" s="231"/>
      <c r="R32" s="234" t="s">
        <v>10</v>
      </c>
      <c r="S32" s="235">
        <v>4200</v>
      </c>
      <c r="T32" s="237">
        <f>SUM(C32)/S32</f>
        <v>2.380952380952381E-4</v>
      </c>
      <c r="V32" s="37"/>
      <c r="W32" s="37"/>
      <c r="X32" s="37"/>
      <c r="Y32" s="37"/>
      <c r="Z32" s="37"/>
      <c r="AA32" s="37"/>
    </row>
    <row r="33" spans="1:27">
      <c r="A33" s="73" t="s">
        <v>124</v>
      </c>
      <c r="B33" s="76" t="s">
        <v>54</v>
      </c>
      <c r="C33" s="132">
        <v>1</v>
      </c>
      <c r="D33" s="64"/>
      <c r="E33" s="112"/>
      <c r="K33" s="250">
        <v>2.11</v>
      </c>
      <c r="L33" s="244">
        <f>D33*K33</f>
        <v>0</v>
      </c>
      <c r="M33" s="231"/>
      <c r="N33" s="232">
        <v>100</v>
      </c>
      <c r="O33" s="233">
        <f>D33/N33</f>
        <v>0</v>
      </c>
      <c r="P33" s="245">
        <f t="shared" si="0"/>
        <v>0</v>
      </c>
      <c r="Q33" s="231"/>
      <c r="R33" s="234" t="s">
        <v>10</v>
      </c>
      <c r="S33" s="235">
        <v>4200</v>
      </c>
      <c r="T33" s="237">
        <f>SUM(C33)/S33</f>
        <v>2.380952380952381E-4</v>
      </c>
      <c r="V33" s="37"/>
      <c r="W33" s="37"/>
      <c r="X33" s="37"/>
      <c r="Y33" s="37"/>
      <c r="Z33" s="37"/>
      <c r="AA33" s="37"/>
    </row>
    <row r="34" spans="1:27">
      <c r="A34" s="73" t="s">
        <v>182</v>
      </c>
      <c r="B34" s="76"/>
      <c r="C34" s="132">
        <v>1</v>
      </c>
      <c r="D34" s="64"/>
      <c r="E34" s="105"/>
      <c r="F34" s="214"/>
      <c r="G34" s="214"/>
      <c r="H34" s="214"/>
      <c r="I34" s="215" t="s">
        <v>173</v>
      </c>
      <c r="K34" s="250">
        <v>5.38</v>
      </c>
      <c r="L34" s="244">
        <f>D34*K34</f>
        <v>0</v>
      </c>
      <c r="M34" s="231"/>
      <c r="N34" s="232">
        <v>100</v>
      </c>
      <c r="O34" s="233">
        <f>D34/N34</f>
        <v>0</v>
      </c>
      <c r="P34" s="245">
        <f t="shared" si="0"/>
        <v>0</v>
      </c>
      <c r="Q34" s="231"/>
      <c r="R34" s="234" t="s">
        <v>10</v>
      </c>
      <c r="S34" s="235">
        <v>11200</v>
      </c>
      <c r="T34" s="237">
        <f>SUM(C34)/S34</f>
        <v>8.9285714285714286E-5</v>
      </c>
      <c r="V34" s="37"/>
      <c r="W34" s="37"/>
      <c r="X34" s="37"/>
      <c r="Y34" s="37"/>
      <c r="Z34" s="37"/>
      <c r="AA34" s="37"/>
    </row>
    <row r="35" spans="1:27">
      <c r="A35" s="73" t="s">
        <v>183</v>
      </c>
      <c r="B35" s="76"/>
      <c r="C35" s="132">
        <v>1</v>
      </c>
      <c r="D35" s="64"/>
      <c r="E35" s="12"/>
      <c r="F35" s="214"/>
      <c r="G35" s="207" t="s">
        <v>174</v>
      </c>
      <c r="H35" s="335">
        <f>SUM(L41:L43)+SUM(L11:L33)</f>
        <v>0</v>
      </c>
      <c r="I35" s="335"/>
      <c r="K35" s="250">
        <v>9.6999999999999993</v>
      </c>
      <c r="L35" s="244">
        <f>D35*K35</f>
        <v>0</v>
      </c>
      <c r="M35" s="231"/>
      <c r="N35" s="232">
        <v>100</v>
      </c>
      <c r="O35" s="233">
        <f>D35/N35</f>
        <v>0</v>
      </c>
      <c r="P35" s="245">
        <f t="shared" si="0"/>
        <v>0</v>
      </c>
      <c r="Q35" s="231"/>
      <c r="R35" s="234" t="s">
        <v>10</v>
      </c>
      <c r="S35" s="235">
        <v>11200</v>
      </c>
      <c r="T35" s="237">
        <f>SUM(C35)/S35</f>
        <v>8.9285714285714286E-5</v>
      </c>
      <c r="V35" s="37"/>
      <c r="W35" s="37"/>
      <c r="X35" s="37"/>
      <c r="Y35" s="37"/>
      <c r="Z35" s="37"/>
      <c r="AA35" s="37"/>
    </row>
    <row r="36" spans="1:27">
      <c r="A36" s="73" t="s">
        <v>184</v>
      </c>
      <c r="B36" s="76"/>
      <c r="C36" s="132">
        <v>1</v>
      </c>
      <c r="D36" s="64"/>
      <c r="E36" s="65"/>
      <c r="F36" s="214"/>
      <c r="G36" s="216" t="s">
        <v>175</v>
      </c>
      <c r="H36" s="336">
        <v>0</v>
      </c>
      <c r="I36" s="336"/>
      <c r="J36" s="112"/>
      <c r="K36" s="250">
        <v>10.63</v>
      </c>
      <c r="L36" s="244">
        <f>D36*K36</f>
        <v>0</v>
      </c>
      <c r="M36" s="231"/>
      <c r="N36" s="232">
        <v>100</v>
      </c>
      <c r="O36" s="233">
        <f>D36/N36</f>
        <v>0</v>
      </c>
      <c r="P36" s="245">
        <f t="shared" si="0"/>
        <v>0</v>
      </c>
      <c r="Q36" s="231"/>
      <c r="R36" s="234" t="s">
        <v>10</v>
      </c>
      <c r="S36" s="235">
        <v>8400</v>
      </c>
      <c r="T36" s="237">
        <f>SUM(C36)/S36</f>
        <v>1.1904761904761905E-4</v>
      </c>
      <c r="V36" s="37"/>
      <c r="W36" s="37"/>
      <c r="X36" s="37"/>
      <c r="Y36" s="37"/>
      <c r="Z36" s="37"/>
      <c r="AA36" s="37"/>
    </row>
    <row r="37" spans="1:27">
      <c r="A37" s="73" t="s">
        <v>185</v>
      </c>
      <c r="B37" s="76"/>
      <c r="C37" s="132">
        <v>1</v>
      </c>
      <c r="D37" s="64"/>
      <c r="E37" s="217"/>
      <c r="F37" s="214"/>
      <c r="G37" s="207" t="s">
        <v>176</v>
      </c>
      <c r="H37" s="335">
        <f>H35-(H35*H36)</f>
        <v>0</v>
      </c>
      <c r="I37" s="335">
        <f>I35-(I35*I36)</f>
        <v>0</v>
      </c>
      <c r="J37" s="113"/>
      <c r="K37" s="250">
        <v>11.69</v>
      </c>
      <c r="L37" s="244">
        <f>D37*K37</f>
        <v>0</v>
      </c>
      <c r="M37" s="231"/>
      <c r="N37" s="232">
        <v>100</v>
      </c>
      <c r="O37" s="233">
        <f>D37/N37</f>
        <v>0</v>
      </c>
      <c r="P37" s="245">
        <f t="shared" si="0"/>
        <v>0</v>
      </c>
      <c r="Q37" s="231"/>
      <c r="R37" s="234" t="s">
        <v>10</v>
      </c>
      <c r="S37" s="251">
        <v>8400</v>
      </c>
      <c r="T37" s="237">
        <f>SUM(C37)/S37</f>
        <v>1.1904761904761905E-4</v>
      </c>
      <c r="V37" s="37"/>
      <c r="W37" s="37"/>
      <c r="X37" s="37"/>
      <c r="Y37" s="37"/>
      <c r="Z37" s="37"/>
      <c r="AA37" s="37"/>
    </row>
    <row r="38" spans="1:27">
      <c r="A38" s="73" t="s">
        <v>186</v>
      </c>
      <c r="B38" s="76"/>
      <c r="C38" s="132">
        <v>1</v>
      </c>
      <c r="D38" s="64"/>
      <c r="E38" s="176"/>
      <c r="F38" s="214"/>
      <c r="G38" s="207" t="s">
        <v>177</v>
      </c>
      <c r="H38" s="332">
        <v>0</v>
      </c>
      <c r="I38" s="332"/>
      <c r="J38" s="114"/>
      <c r="K38" s="252">
        <v>0.85</v>
      </c>
      <c r="L38" s="244">
        <f>D38*K38</f>
        <v>0</v>
      </c>
      <c r="M38" s="231"/>
      <c r="N38" s="232">
        <v>100</v>
      </c>
      <c r="O38" s="233">
        <f>D38/N38</f>
        <v>0</v>
      </c>
      <c r="P38" s="245">
        <f t="shared" si="0"/>
        <v>0</v>
      </c>
      <c r="Q38" s="231"/>
      <c r="R38" s="234" t="s">
        <v>10</v>
      </c>
      <c r="S38" s="253">
        <v>8400</v>
      </c>
      <c r="T38" s="237">
        <f>SUM(C38)/S38</f>
        <v>1.1904761904761905E-4</v>
      </c>
      <c r="V38" s="37"/>
      <c r="W38" s="37"/>
      <c r="X38" s="37"/>
      <c r="Y38" s="37"/>
      <c r="Z38" s="37"/>
      <c r="AA38" s="37"/>
    </row>
    <row r="39" spans="1:27">
      <c r="A39" s="73" t="s">
        <v>125</v>
      </c>
      <c r="B39" s="76" t="s">
        <v>187</v>
      </c>
      <c r="C39" s="132">
        <v>1</v>
      </c>
      <c r="D39" s="64"/>
      <c r="E39" s="176"/>
      <c r="F39" s="214"/>
      <c r="G39" s="207" t="s">
        <v>178</v>
      </c>
      <c r="H39" s="333">
        <f>H38*H37+(SUM(L34:L38)-(SUM(L34:L38)*H36))</f>
        <v>0</v>
      </c>
      <c r="I39" s="333"/>
      <c r="J39" s="114"/>
      <c r="K39" s="249"/>
      <c r="L39" s="244">
        <f>D39*K39</f>
        <v>0</v>
      </c>
      <c r="M39" s="231"/>
      <c r="N39" s="232">
        <v>100</v>
      </c>
      <c r="O39" s="233">
        <f>D39/N39</f>
        <v>0</v>
      </c>
      <c r="P39" s="245">
        <f t="shared" si="0"/>
        <v>0</v>
      </c>
      <c r="Q39" s="231"/>
      <c r="R39" s="234" t="s">
        <v>10</v>
      </c>
      <c r="S39" s="253">
        <v>8400</v>
      </c>
      <c r="T39" s="237">
        <f>SUM(C39)/S39</f>
        <v>1.1904761904761905E-4</v>
      </c>
      <c r="V39" s="37"/>
      <c r="W39" s="37"/>
      <c r="X39" s="37"/>
      <c r="Y39" s="37"/>
      <c r="Z39" s="37"/>
      <c r="AA39" s="37"/>
    </row>
    <row r="40" spans="1:27">
      <c r="C40" s="132"/>
      <c r="D40" s="64"/>
      <c r="E40" s="176"/>
      <c r="F40" s="220"/>
      <c r="G40" s="219"/>
      <c r="H40" s="219"/>
      <c r="I40" s="221" t="s">
        <v>179</v>
      </c>
      <c r="J40" s="112"/>
      <c r="K40" s="250"/>
      <c r="L40" s="244">
        <f>D40*K40</f>
        <v>0</v>
      </c>
      <c r="M40" s="231"/>
      <c r="N40" s="232">
        <v>100</v>
      </c>
      <c r="O40" s="233">
        <f>D40/N40</f>
        <v>0</v>
      </c>
      <c r="P40" s="245">
        <f t="shared" si="0"/>
        <v>0</v>
      </c>
      <c r="Q40" s="231"/>
      <c r="R40" s="234" t="s">
        <v>10</v>
      </c>
      <c r="S40" s="235">
        <v>8400</v>
      </c>
      <c r="T40" s="237">
        <f>SUM(C40)/S40</f>
        <v>0</v>
      </c>
      <c r="V40" s="37"/>
      <c r="W40" s="37"/>
      <c r="X40" s="37"/>
      <c r="Y40" s="37"/>
      <c r="Z40" s="37"/>
      <c r="AA40" s="37"/>
    </row>
    <row r="41" spans="1:27">
      <c r="A41" s="50" t="s">
        <v>126</v>
      </c>
      <c r="B41" s="76" t="s">
        <v>30</v>
      </c>
      <c r="C41" s="132">
        <v>1</v>
      </c>
      <c r="D41" s="64"/>
      <c r="E41" s="151" t="s">
        <v>1</v>
      </c>
      <c r="F41" s="151" t="s">
        <v>28</v>
      </c>
      <c r="G41" s="37" t="s">
        <v>198</v>
      </c>
      <c r="H41" s="219"/>
      <c r="I41" s="219"/>
      <c r="J41" s="112"/>
      <c r="K41" s="250">
        <v>4.7</v>
      </c>
      <c r="L41" s="244">
        <f>D41*K41</f>
        <v>0</v>
      </c>
      <c r="M41" s="231"/>
      <c r="N41" s="232">
        <v>100</v>
      </c>
      <c r="O41" s="233">
        <f>D41/N41</f>
        <v>0</v>
      </c>
      <c r="P41" s="245">
        <f t="shared" si="0"/>
        <v>0</v>
      </c>
      <c r="Q41" s="231"/>
      <c r="R41" s="234" t="s">
        <v>10</v>
      </c>
      <c r="S41" s="235">
        <v>8400</v>
      </c>
      <c r="T41" s="237">
        <f>SUM(C41)/S41</f>
        <v>1.1904761904761905E-4</v>
      </c>
      <c r="V41" s="37"/>
      <c r="W41" s="37"/>
      <c r="X41" s="37"/>
      <c r="Y41" s="37"/>
      <c r="Z41" s="37"/>
      <c r="AA41" s="37"/>
    </row>
    <row r="42" spans="1:27" s="184" customFormat="1">
      <c r="A42" s="193" t="s">
        <v>163</v>
      </c>
      <c r="B42" s="200" t="s">
        <v>166</v>
      </c>
      <c r="C42" s="132">
        <v>1</v>
      </c>
      <c r="D42" s="185"/>
      <c r="E42" s="186" t="s">
        <v>132</v>
      </c>
      <c r="F42" s="187" t="s">
        <v>165</v>
      </c>
      <c r="G42" s="184" t="s">
        <v>197</v>
      </c>
      <c r="K42" s="252">
        <v>7.6</v>
      </c>
      <c r="L42" s="244">
        <f>D42*K42</f>
        <v>0</v>
      </c>
      <c r="M42" s="254"/>
      <c r="N42" s="255">
        <v>1</v>
      </c>
      <c r="O42" s="256">
        <f>D42/N42</f>
        <v>0</v>
      </c>
      <c r="P42" s="257">
        <f t="shared" si="0"/>
        <v>0</v>
      </c>
      <c r="Q42" s="254"/>
      <c r="R42" s="258"/>
      <c r="S42" s="259"/>
      <c r="T42" s="260"/>
    </row>
    <row r="43" spans="1:27" s="184" customFormat="1">
      <c r="A43" s="198" t="s">
        <v>162</v>
      </c>
      <c r="B43" s="195" t="s">
        <v>29</v>
      </c>
      <c r="C43" s="132">
        <v>1</v>
      </c>
      <c r="D43" s="199"/>
      <c r="E43" s="185"/>
      <c r="F43" s="185"/>
      <c r="G43" s="185"/>
      <c r="H43" s="196"/>
      <c r="I43" s="196"/>
      <c r="J43" s="196"/>
      <c r="K43" s="252">
        <v>11.63</v>
      </c>
      <c r="L43" s="244">
        <f>SUM(E43:G43)*K43</f>
        <v>0</v>
      </c>
      <c r="M43" s="254"/>
      <c r="N43" s="255">
        <v>8</v>
      </c>
      <c r="O43" s="256">
        <f>SUM(E43:F43)/N43</f>
        <v>0</v>
      </c>
      <c r="P43" s="257">
        <f t="shared" si="0"/>
        <v>0</v>
      </c>
      <c r="Q43" s="254"/>
      <c r="R43" s="258" t="s">
        <v>10</v>
      </c>
      <c r="S43" s="259">
        <v>96</v>
      </c>
      <c r="T43" s="261">
        <f>SUM(E43:F43)/S43</f>
        <v>0</v>
      </c>
    </row>
    <row r="44" spans="1:27" s="65" customFormat="1" ht="10.5">
      <c r="C44" s="97"/>
      <c r="K44" s="230"/>
      <c r="L44" s="230"/>
      <c r="M44" s="230"/>
      <c r="N44" s="232"/>
      <c r="O44" s="233"/>
      <c r="P44" s="233"/>
      <c r="Q44" s="230"/>
      <c r="R44" s="234"/>
      <c r="S44" s="235"/>
      <c r="T44" s="236"/>
    </row>
    <row r="45" spans="1:27" s="65" customFormat="1" ht="12.75" customHeight="1">
      <c r="A45" s="12" t="s">
        <v>180</v>
      </c>
      <c r="C45" s="97"/>
      <c r="K45" s="230"/>
      <c r="L45" s="230"/>
      <c r="M45" s="230"/>
      <c r="N45" s="232"/>
      <c r="O45" s="262">
        <f>SUM(O11:O43)</f>
        <v>0</v>
      </c>
      <c r="P45" s="262"/>
      <c r="Q45" s="230"/>
      <c r="R45" s="234"/>
      <c r="S45" s="235"/>
      <c r="T45" s="236"/>
    </row>
    <row r="46" spans="1:27" s="65" customFormat="1" ht="12.75" customHeight="1">
      <c r="B46" s="65" t="s">
        <v>181</v>
      </c>
      <c r="C46" s="226"/>
      <c r="D46" s="174"/>
      <c r="E46" s="174"/>
      <c r="F46" s="174"/>
      <c r="G46" s="174"/>
      <c r="H46" s="174"/>
      <c r="N46" s="35"/>
      <c r="O46" s="36"/>
      <c r="P46" s="36"/>
      <c r="R46" s="39"/>
      <c r="S46" s="77"/>
      <c r="T46" s="40"/>
    </row>
    <row r="47" spans="1:27" s="65" customFormat="1" ht="12.75" customHeight="1">
      <c r="A47" s="79" t="s">
        <v>189</v>
      </c>
      <c r="C47" s="174"/>
      <c r="D47" s="174"/>
      <c r="E47" s="174"/>
      <c r="F47" s="174"/>
      <c r="G47" s="174"/>
      <c r="H47" s="174"/>
      <c r="N47" s="35"/>
      <c r="R47" s="39"/>
      <c r="S47" s="77"/>
      <c r="T47" s="40"/>
    </row>
    <row r="48" spans="1:27" s="65" customFormat="1" ht="12.75" customHeight="1">
      <c r="A48" s="79"/>
      <c r="C48" s="174"/>
      <c r="D48" s="174"/>
      <c r="E48" s="174"/>
      <c r="F48" s="174"/>
      <c r="G48" s="174"/>
      <c r="H48" s="174"/>
      <c r="I48" s="37"/>
      <c r="J48" s="37"/>
      <c r="N48" s="35"/>
      <c r="O48" s="36"/>
      <c r="P48" s="36"/>
      <c r="R48" s="39"/>
      <c r="S48" s="77"/>
      <c r="T48" s="40"/>
    </row>
    <row r="49" spans="3:27" ht="12.2" customHeight="1">
      <c r="C49" s="174"/>
      <c r="D49" s="174"/>
      <c r="E49" s="174"/>
      <c r="F49" s="174"/>
      <c r="G49" s="174"/>
      <c r="H49" s="174"/>
      <c r="V49" s="37"/>
      <c r="W49" s="37"/>
      <c r="X49" s="37"/>
      <c r="Y49" s="37"/>
      <c r="Z49" s="37"/>
      <c r="AA49" s="37"/>
    </row>
    <row r="50" spans="3:27">
      <c r="C50" s="174"/>
      <c r="D50" s="174"/>
      <c r="E50" s="174"/>
      <c r="F50" s="174"/>
      <c r="G50" s="174"/>
      <c r="H50" s="174"/>
      <c r="V50" s="37"/>
      <c r="W50" s="37"/>
      <c r="X50" s="37"/>
      <c r="Y50" s="37"/>
      <c r="Z50" s="37"/>
      <c r="AA50" s="37"/>
    </row>
    <row r="51" spans="3:27">
      <c r="C51" s="174"/>
      <c r="D51" s="174"/>
      <c r="E51" s="174"/>
      <c r="F51" s="174"/>
      <c r="G51" s="174"/>
      <c r="H51" s="174"/>
      <c r="N51" s="6"/>
    </row>
    <row r="52" spans="3:27">
      <c r="C52" s="174"/>
      <c r="D52" s="174"/>
      <c r="E52" s="174"/>
      <c r="F52" s="174"/>
      <c r="G52" s="174"/>
      <c r="H52" s="174"/>
      <c r="N52" s="6"/>
    </row>
    <row r="53" spans="3:27">
      <c r="C53" s="174"/>
      <c r="D53" s="174"/>
      <c r="E53" s="174"/>
      <c r="F53" s="174"/>
      <c r="G53" s="174"/>
      <c r="H53" s="174"/>
    </row>
    <row r="54" spans="3:27" ht="15" customHeight="1">
      <c r="C54" s="174"/>
      <c r="D54" s="174"/>
      <c r="E54" s="174"/>
      <c r="F54" s="174"/>
      <c r="G54" s="174"/>
      <c r="H54" s="174"/>
      <c r="I54" s="115"/>
      <c r="J54" s="115"/>
      <c r="N54" s="6"/>
    </row>
  </sheetData>
  <sheetProtection algorithmName="SHA-512" hashValue="mhYvz1VmIG80gneHTgg8Qn8GnWGd3ez4IErbPPJtF5DUZvR5vcXwQf23NaVQhqm6fmPshql918GkP7U7bUbsLw==" saltValue="Xqht1r1l0TKg0bYl+5kUsA==" spinCount="100000" sheet="1" objects="1" scenarios="1" formatCells="0" selectLockedCells="1"/>
  <mergeCells count="7">
    <mergeCell ref="H38:I38"/>
    <mergeCell ref="H39:I39"/>
    <mergeCell ref="D10:G10"/>
    <mergeCell ref="D21:G21"/>
    <mergeCell ref="H35:I35"/>
    <mergeCell ref="H36:I36"/>
    <mergeCell ref="H37:I37"/>
  </mergeCells>
  <conditionalFormatting sqref="O1:O65524">
    <cfRule type="expression" dxfId="3" priority="1" stopIfTrue="1">
      <formula>O1-ROUND(O1,0)&lt;&gt;0</formula>
    </cfRule>
  </conditionalFormatting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5"/>
  <sheetViews>
    <sheetView view="pageBreakPreview" topLeftCell="A37" zoomScaleNormal="100" zoomScaleSheetLayoutView="100" workbookViewId="0">
      <selection activeCell="O35" sqref="O35"/>
    </sheetView>
  </sheetViews>
  <sheetFormatPr defaultRowHeight="15"/>
  <cols>
    <col min="1" max="1" width="35.85546875" style="128" customWidth="1"/>
    <col min="2" max="2" width="19.7109375" style="128" customWidth="1"/>
    <col min="3" max="3" width="10.5703125" style="166" customWidth="1"/>
    <col min="4" max="4" width="6.42578125" style="128" customWidth="1"/>
    <col min="5" max="5" width="7.85546875" style="128" customWidth="1"/>
    <col min="6" max="12" width="6.42578125" style="128" customWidth="1"/>
    <col min="13" max="13" width="7.85546875" style="128" customWidth="1"/>
    <col min="14" max="14" width="6.7109375" style="130" customWidth="1"/>
    <col min="15" max="16" width="6.5703125" style="127" customWidth="1"/>
    <col min="17" max="17" width="5.42578125" style="130" customWidth="1"/>
    <col min="18" max="18" width="9.42578125" style="127" customWidth="1"/>
    <col min="19" max="19" width="9.140625" style="128"/>
    <col min="20" max="20" width="8.42578125" style="35" hidden="1" customWidth="1"/>
    <col min="21" max="21" width="15.42578125" style="36" bestFit="1" customWidth="1"/>
    <col min="22" max="22" width="8.5703125" style="36" hidden="1" customWidth="1"/>
    <col min="23" max="23" width="9.140625" style="37"/>
    <col min="24" max="24" width="26" style="38" bestFit="1" customWidth="1"/>
    <col min="25" max="25" width="9.28515625" style="39" hidden="1" customWidth="1"/>
    <col min="26" max="26" width="18.28515625" style="40" bestFit="1" customWidth="1"/>
    <col min="27" max="27" width="6.7109375" style="128" customWidth="1"/>
    <col min="28" max="28" width="6.28515625" style="65" customWidth="1"/>
    <col min="29" max="36" width="6.28515625" style="128" customWidth="1"/>
    <col min="37" max="256" width="9.140625" style="128"/>
    <col min="257" max="257" width="29.85546875" style="128" customWidth="1"/>
    <col min="258" max="258" width="19" style="128" customWidth="1"/>
    <col min="259" max="259" width="8" style="128" customWidth="1"/>
    <col min="260" max="268" width="6.42578125" style="128" customWidth="1"/>
    <col min="269" max="269" width="1.28515625" style="128" customWidth="1"/>
    <col min="270" max="270" width="5.140625" style="128" customWidth="1"/>
    <col min="271" max="271" width="0" style="128" hidden="1" customWidth="1"/>
    <col min="272" max="272" width="0.42578125" style="128" customWidth="1"/>
    <col min="273" max="273" width="5.42578125" style="128" customWidth="1"/>
    <col min="274" max="274" width="0" style="128" hidden="1" customWidth="1"/>
    <col min="275" max="275" width="9.140625" style="128"/>
    <col min="276" max="276" width="0" style="128" hidden="1" customWidth="1"/>
    <col min="277" max="277" width="15.42578125" style="128" bestFit="1" customWidth="1"/>
    <col min="278" max="278" width="0" style="128" hidden="1" customWidth="1"/>
    <col min="279" max="279" width="9.140625" style="128"/>
    <col min="280" max="280" width="26" style="128" bestFit="1" customWidth="1"/>
    <col min="281" max="281" width="0" style="128" hidden="1" customWidth="1"/>
    <col min="282" max="282" width="18.28515625" style="128" bestFit="1" customWidth="1"/>
    <col min="283" max="283" width="6.7109375" style="128" customWidth="1"/>
    <col min="284" max="292" width="6.28515625" style="128" customWidth="1"/>
    <col min="293" max="512" width="9.140625" style="128"/>
    <col min="513" max="513" width="29.85546875" style="128" customWidth="1"/>
    <col min="514" max="514" width="19" style="128" customWidth="1"/>
    <col min="515" max="515" width="8" style="128" customWidth="1"/>
    <col min="516" max="524" width="6.42578125" style="128" customWidth="1"/>
    <col min="525" max="525" width="1.28515625" style="128" customWidth="1"/>
    <col min="526" max="526" width="5.140625" style="128" customWidth="1"/>
    <col min="527" max="527" width="0" style="128" hidden="1" customWidth="1"/>
    <col min="528" max="528" width="0.42578125" style="128" customWidth="1"/>
    <col min="529" max="529" width="5.42578125" style="128" customWidth="1"/>
    <col min="530" max="530" width="0" style="128" hidden="1" customWidth="1"/>
    <col min="531" max="531" width="9.140625" style="128"/>
    <col min="532" max="532" width="0" style="128" hidden="1" customWidth="1"/>
    <col min="533" max="533" width="15.42578125" style="128" bestFit="1" customWidth="1"/>
    <col min="534" max="534" width="0" style="128" hidden="1" customWidth="1"/>
    <col min="535" max="535" width="9.140625" style="128"/>
    <col min="536" max="536" width="26" style="128" bestFit="1" customWidth="1"/>
    <col min="537" max="537" width="0" style="128" hidden="1" customWidth="1"/>
    <col min="538" max="538" width="18.28515625" style="128" bestFit="1" customWidth="1"/>
    <col min="539" max="539" width="6.7109375" style="128" customWidth="1"/>
    <col min="540" max="548" width="6.28515625" style="128" customWidth="1"/>
    <col min="549" max="768" width="9.140625" style="128"/>
    <col min="769" max="769" width="29.85546875" style="128" customWidth="1"/>
    <col min="770" max="770" width="19" style="128" customWidth="1"/>
    <col min="771" max="771" width="8" style="128" customWidth="1"/>
    <col min="772" max="780" width="6.42578125" style="128" customWidth="1"/>
    <col min="781" max="781" width="1.28515625" style="128" customWidth="1"/>
    <col min="782" max="782" width="5.140625" style="128" customWidth="1"/>
    <col min="783" max="783" width="0" style="128" hidden="1" customWidth="1"/>
    <col min="784" max="784" width="0.42578125" style="128" customWidth="1"/>
    <col min="785" max="785" width="5.42578125" style="128" customWidth="1"/>
    <col min="786" max="786" width="0" style="128" hidden="1" customWidth="1"/>
    <col min="787" max="787" width="9.140625" style="128"/>
    <col min="788" max="788" width="0" style="128" hidden="1" customWidth="1"/>
    <col min="789" max="789" width="15.42578125" style="128" bestFit="1" customWidth="1"/>
    <col min="790" max="790" width="0" style="128" hidden="1" customWidth="1"/>
    <col min="791" max="791" width="9.140625" style="128"/>
    <col min="792" max="792" width="26" style="128" bestFit="1" customWidth="1"/>
    <col min="793" max="793" width="0" style="128" hidden="1" customWidth="1"/>
    <col min="794" max="794" width="18.28515625" style="128" bestFit="1" customWidth="1"/>
    <col min="795" max="795" width="6.7109375" style="128" customWidth="1"/>
    <col min="796" max="804" width="6.28515625" style="128" customWidth="1"/>
    <col min="805" max="1024" width="9.140625" style="128"/>
    <col min="1025" max="1025" width="29.85546875" style="128" customWidth="1"/>
    <col min="1026" max="1026" width="19" style="128" customWidth="1"/>
    <col min="1027" max="1027" width="8" style="128" customWidth="1"/>
    <col min="1028" max="1036" width="6.42578125" style="128" customWidth="1"/>
    <col min="1037" max="1037" width="1.28515625" style="128" customWidth="1"/>
    <col min="1038" max="1038" width="5.140625" style="128" customWidth="1"/>
    <col min="1039" max="1039" width="0" style="128" hidden="1" customWidth="1"/>
    <col min="1040" max="1040" width="0.42578125" style="128" customWidth="1"/>
    <col min="1041" max="1041" width="5.42578125" style="128" customWidth="1"/>
    <col min="1042" max="1042" width="0" style="128" hidden="1" customWidth="1"/>
    <col min="1043" max="1043" width="9.140625" style="128"/>
    <col min="1044" max="1044" width="0" style="128" hidden="1" customWidth="1"/>
    <col min="1045" max="1045" width="15.42578125" style="128" bestFit="1" customWidth="1"/>
    <col min="1046" max="1046" width="0" style="128" hidden="1" customWidth="1"/>
    <col min="1047" max="1047" width="9.140625" style="128"/>
    <col min="1048" max="1048" width="26" style="128" bestFit="1" customWidth="1"/>
    <col min="1049" max="1049" width="0" style="128" hidden="1" customWidth="1"/>
    <col min="1050" max="1050" width="18.28515625" style="128" bestFit="1" customWidth="1"/>
    <col min="1051" max="1051" width="6.7109375" style="128" customWidth="1"/>
    <col min="1052" max="1060" width="6.28515625" style="128" customWidth="1"/>
    <col min="1061" max="1280" width="9.140625" style="128"/>
    <col min="1281" max="1281" width="29.85546875" style="128" customWidth="1"/>
    <col min="1282" max="1282" width="19" style="128" customWidth="1"/>
    <col min="1283" max="1283" width="8" style="128" customWidth="1"/>
    <col min="1284" max="1292" width="6.42578125" style="128" customWidth="1"/>
    <col min="1293" max="1293" width="1.28515625" style="128" customWidth="1"/>
    <col min="1294" max="1294" width="5.140625" style="128" customWidth="1"/>
    <col min="1295" max="1295" width="0" style="128" hidden="1" customWidth="1"/>
    <col min="1296" max="1296" width="0.42578125" style="128" customWidth="1"/>
    <col min="1297" max="1297" width="5.42578125" style="128" customWidth="1"/>
    <col min="1298" max="1298" width="0" style="128" hidden="1" customWidth="1"/>
    <col min="1299" max="1299" width="9.140625" style="128"/>
    <col min="1300" max="1300" width="0" style="128" hidden="1" customWidth="1"/>
    <col min="1301" max="1301" width="15.42578125" style="128" bestFit="1" customWidth="1"/>
    <col min="1302" max="1302" width="0" style="128" hidden="1" customWidth="1"/>
    <col min="1303" max="1303" width="9.140625" style="128"/>
    <col min="1304" max="1304" width="26" style="128" bestFit="1" customWidth="1"/>
    <col min="1305" max="1305" width="0" style="128" hidden="1" customWidth="1"/>
    <col min="1306" max="1306" width="18.28515625" style="128" bestFit="1" customWidth="1"/>
    <col min="1307" max="1307" width="6.7109375" style="128" customWidth="1"/>
    <col min="1308" max="1316" width="6.28515625" style="128" customWidth="1"/>
    <col min="1317" max="1536" width="9.140625" style="128"/>
    <col min="1537" max="1537" width="29.85546875" style="128" customWidth="1"/>
    <col min="1538" max="1538" width="19" style="128" customWidth="1"/>
    <col min="1539" max="1539" width="8" style="128" customWidth="1"/>
    <col min="1540" max="1548" width="6.42578125" style="128" customWidth="1"/>
    <col min="1549" max="1549" width="1.28515625" style="128" customWidth="1"/>
    <col min="1550" max="1550" width="5.140625" style="128" customWidth="1"/>
    <col min="1551" max="1551" width="0" style="128" hidden="1" customWidth="1"/>
    <col min="1552" max="1552" width="0.42578125" style="128" customWidth="1"/>
    <col min="1553" max="1553" width="5.42578125" style="128" customWidth="1"/>
    <col min="1554" max="1554" width="0" style="128" hidden="1" customWidth="1"/>
    <col min="1555" max="1555" width="9.140625" style="128"/>
    <col min="1556" max="1556" width="0" style="128" hidden="1" customWidth="1"/>
    <col min="1557" max="1557" width="15.42578125" style="128" bestFit="1" customWidth="1"/>
    <col min="1558" max="1558" width="0" style="128" hidden="1" customWidth="1"/>
    <col min="1559" max="1559" width="9.140625" style="128"/>
    <col min="1560" max="1560" width="26" style="128" bestFit="1" customWidth="1"/>
    <col min="1561" max="1561" width="0" style="128" hidden="1" customWidth="1"/>
    <col min="1562" max="1562" width="18.28515625" style="128" bestFit="1" customWidth="1"/>
    <col min="1563" max="1563" width="6.7109375" style="128" customWidth="1"/>
    <col min="1564" max="1572" width="6.28515625" style="128" customWidth="1"/>
    <col min="1573" max="1792" width="9.140625" style="128"/>
    <col min="1793" max="1793" width="29.85546875" style="128" customWidth="1"/>
    <col min="1794" max="1794" width="19" style="128" customWidth="1"/>
    <col min="1795" max="1795" width="8" style="128" customWidth="1"/>
    <col min="1796" max="1804" width="6.42578125" style="128" customWidth="1"/>
    <col min="1805" max="1805" width="1.28515625" style="128" customWidth="1"/>
    <col min="1806" max="1806" width="5.140625" style="128" customWidth="1"/>
    <col min="1807" max="1807" width="0" style="128" hidden="1" customWidth="1"/>
    <col min="1808" max="1808" width="0.42578125" style="128" customWidth="1"/>
    <col min="1809" max="1809" width="5.42578125" style="128" customWidth="1"/>
    <col min="1810" max="1810" width="0" style="128" hidden="1" customWidth="1"/>
    <col min="1811" max="1811" width="9.140625" style="128"/>
    <col min="1812" max="1812" width="0" style="128" hidden="1" customWidth="1"/>
    <col min="1813" max="1813" width="15.42578125" style="128" bestFit="1" customWidth="1"/>
    <col min="1814" max="1814" width="0" style="128" hidden="1" customWidth="1"/>
    <col min="1815" max="1815" width="9.140625" style="128"/>
    <col min="1816" max="1816" width="26" style="128" bestFit="1" customWidth="1"/>
    <col min="1817" max="1817" width="0" style="128" hidden="1" customWidth="1"/>
    <col min="1818" max="1818" width="18.28515625" style="128" bestFit="1" customWidth="1"/>
    <col min="1819" max="1819" width="6.7109375" style="128" customWidth="1"/>
    <col min="1820" max="1828" width="6.28515625" style="128" customWidth="1"/>
    <col min="1829" max="2048" width="9.140625" style="128"/>
    <col min="2049" max="2049" width="29.85546875" style="128" customWidth="1"/>
    <col min="2050" max="2050" width="19" style="128" customWidth="1"/>
    <col min="2051" max="2051" width="8" style="128" customWidth="1"/>
    <col min="2052" max="2060" width="6.42578125" style="128" customWidth="1"/>
    <col min="2061" max="2061" width="1.28515625" style="128" customWidth="1"/>
    <col min="2062" max="2062" width="5.140625" style="128" customWidth="1"/>
    <col min="2063" max="2063" width="0" style="128" hidden="1" customWidth="1"/>
    <col min="2064" max="2064" width="0.42578125" style="128" customWidth="1"/>
    <col min="2065" max="2065" width="5.42578125" style="128" customWidth="1"/>
    <col min="2066" max="2066" width="0" style="128" hidden="1" customWidth="1"/>
    <col min="2067" max="2067" width="9.140625" style="128"/>
    <col min="2068" max="2068" width="0" style="128" hidden="1" customWidth="1"/>
    <col min="2069" max="2069" width="15.42578125" style="128" bestFit="1" customWidth="1"/>
    <col min="2070" max="2070" width="0" style="128" hidden="1" customWidth="1"/>
    <col min="2071" max="2071" width="9.140625" style="128"/>
    <col min="2072" max="2072" width="26" style="128" bestFit="1" customWidth="1"/>
    <col min="2073" max="2073" width="0" style="128" hidden="1" customWidth="1"/>
    <col min="2074" max="2074" width="18.28515625" style="128" bestFit="1" customWidth="1"/>
    <col min="2075" max="2075" width="6.7109375" style="128" customWidth="1"/>
    <col min="2076" max="2084" width="6.28515625" style="128" customWidth="1"/>
    <col min="2085" max="2304" width="9.140625" style="128"/>
    <col min="2305" max="2305" width="29.85546875" style="128" customWidth="1"/>
    <col min="2306" max="2306" width="19" style="128" customWidth="1"/>
    <col min="2307" max="2307" width="8" style="128" customWidth="1"/>
    <col min="2308" max="2316" width="6.42578125" style="128" customWidth="1"/>
    <col min="2317" max="2317" width="1.28515625" style="128" customWidth="1"/>
    <col min="2318" max="2318" width="5.140625" style="128" customWidth="1"/>
    <col min="2319" max="2319" width="0" style="128" hidden="1" customWidth="1"/>
    <col min="2320" max="2320" width="0.42578125" style="128" customWidth="1"/>
    <col min="2321" max="2321" width="5.42578125" style="128" customWidth="1"/>
    <col min="2322" max="2322" width="0" style="128" hidden="1" customWidth="1"/>
    <col min="2323" max="2323" width="9.140625" style="128"/>
    <col min="2324" max="2324" width="0" style="128" hidden="1" customWidth="1"/>
    <col min="2325" max="2325" width="15.42578125" style="128" bestFit="1" customWidth="1"/>
    <col min="2326" max="2326" width="0" style="128" hidden="1" customWidth="1"/>
    <col min="2327" max="2327" width="9.140625" style="128"/>
    <col min="2328" max="2328" width="26" style="128" bestFit="1" customWidth="1"/>
    <col min="2329" max="2329" width="0" style="128" hidden="1" customWidth="1"/>
    <col min="2330" max="2330" width="18.28515625" style="128" bestFit="1" customWidth="1"/>
    <col min="2331" max="2331" width="6.7109375" style="128" customWidth="1"/>
    <col min="2332" max="2340" width="6.28515625" style="128" customWidth="1"/>
    <col min="2341" max="2560" width="9.140625" style="128"/>
    <col min="2561" max="2561" width="29.85546875" style="128" customWidth="1"/>
    <col min="2562" max="2562" width="19" style="128" customWidth="1"/>
    <col min="2563" max="2563" width="8" style="128" customWidth="1"/>
    <col min="2564" max="2572" width="6.42578125" style="128" customWidth="1"/>
    <col min="2573" max="2573" width="1.28515625" style="128" customWidth="1"/>
    <col min="2574" max="2574" width="5.140625" style="128" customWidth="1"/>
    <col min="2575" max="2575" width="0" style="128" hidden="1" customWidth="1"/>
    <col min="2576" max="2576" width="0.42578125" style="128" customWidth="1"/>
    <col min="2577" max="2577" width="5.42578125" style="128" customWidth="1"/>
    <col min="2578" max="2578" width="0" style="128" hidden="1" customWidth="1"/>
    <col min="2579" max="2579" width="9.140625" style="128"/>
    <col min="2580" max="2580" width="0" style="128" hidden="1" customWidth="1"/>
    <col min="2581" max="2581" width="15.42578125" style="128" bestFit="1" customWidth="1"/>
    <col min="2582" max="2582" width="0" style="128" hidden="1" customWidth="1"/>
    <col min="2583" max="2583" width="9.140625" style="128"/>
    <col min="2584" max="2584" width="26" style="128" bestFit="1" customWidth="1"/>
    <col min="2585" max="2585" width="0" style="128" hidden="1" customWidth="1"/>
    <col min="2586" max="2586" width="18.28515625" style="128" bestFit="1" customWidth="1"/>
    <col min="2587" max="2587" width="6.7109375" style="128" customWidth="1"/>
    <col min="2588" max="2596" width="6.28515625" style="128" customWidth="1"/>
    <col min="2597" max="2816" width="9.140625" style="128"/>
    <col min="2817" max="2817" width="29.85546875" style="128" customWidth="1"/>
    <col min="2818" max="2818" width="19" style="128" customWidth="1"/>
    <col min="2819" max="2819" width="8" style="128" customWidth="1"/>
    <col min="2820" max="2828" width="6.42578125" style="128" customWidth="1"/>
    <col min="2829" max="2829" width="1.28515625" style="128" customWidth="1"/>
    <col min="2830" max="2830" width="5.140625" style="128" customWidth="1"/>
    <col min="2831" max="2831" width="0" style="128" hidden="1" customWidth="1"/>
    <col min="2832" max="2832" width="0.42578125" style="128" customWidth="1"/>
    <col min="2833" max="2833" width="5.42578125" style="128" customWidth="1"/>
    <col min="2834" max="2834" width="0" style="128" hidden="1" customWidth="1"/>
    <col min="2835" max="2835" width="9.140625" style="128"/>
    <col min="2836" max="2836" width="0" style="128" hidden="1" customWidth="1"/>
    <col min="2837" max="2837" width="15.42578125" style="128" bestFit="1" customWidth="1"/>
    <col min="2838" max="2838" width="0" style="128" hidden="1" customWidth="1"/>
    <col min="2839" max="2839" width="9.140625" style="128"/>
    <col min="2840" max="2840" width="26" style="128" bestFit="1" customWidth="1"/>
    <col min="2841" max="2841" width="0" style="128" hidden="1" customWidth="1"/>
    <col min="2842" max="2842" width="18.28515625" style="128" bestFit="1" customWidth="1"/>
    <col min="2843" max="2843" width="6.7109375" style="128" customWidth="1"/>
    <col min="2844" max="2852" width="6.28515625" style="128" customWidth="1"/>
    <col min="2853" max="3072" width="9.140625" style="128"/>
    <col min="3073" max="3073" width="29.85546875" style="128" customWidth="1"/>
    <col min="3074" max="3074" width="19" style="128" customWidth="1"/>
    <col min="3075" max="3075" width="8" style="128" customWidth="1"/>
    <col min="3076" max="3084" width="6.42578125" style="128" customWidth="1"/>
    <col min="3085" max="3085" width="1.28515625" style="128" customWidth="1"/>
    <col min="3086" max="3086" width="5.140625" style="128" customWidth="1"/>
    <col min="3087" max="3087" width="0" style="128" hidden="1" customWidth="1"/>
    <col min="3088" max="3088" width="0.42578125" style="128" customWidth="1"/>
    <col min="3089" max="3089" width="5.42578125" style="128" customWidth="1"/>
    <col min="3090" max="3090" width="0" style="128" hidden="1" customWidth="1"/>
    <col min="3091" max="3091" width="9.140625" style="128"/>
    <col min="3092" max="3092" width="0" style="128" hidden="1" customWidth="1"/>
    <col min="3093" max="3093" width="15.42578125" style="128" bestFit="1" customWidth="1"/>
    <col min="3094" max="3094" width="0" style="128" hidden="1" customWidth="1"/>
    <col min="3095" max="3095" width="9.140625" style="128"/>
    <col min="3096" max="3096" width="26" style="128" bestFit="1" customWidth="1"/>
    <col min="3097" max="3097" width="0" style="128" hidden="1" customWidth="1"/>
    <col min="3098" max="3098" width="18.28515625" style="128" bestFit="1" customWidth="1"/>
    <col min="3099" max="3099" width="6.7109375" style="128" customWidth="1"/>
    <col min="3100" max="3108" width="6.28515625" style="128" customWidth="1"/>
    <col min="3109" max="3328" width="9.140625" style="128"/>
    <col min="3329" max="3329" width="29.85546875" style="128" customWidth="1"/>
    <col min="3330" max="3330" width="19" style="128" customWidth="1"/>
    <col min="3331" max="3331" width="8" style="128" customWidth="1"/>
    <col min="3332" max="3340" width="6.42578125" style="128" customWidth="1"/>
    <col min="3341" max="3341" width="1.28515625" style="128" customWidth="1"/>
    <col min="3342" max="3342" width="5.140625" style="128" customWidth="1"/>
    <col min="3343" max="3343" width="0" style="128" hidden="1" customWidth="1"/>
    <col min="3344" max="3344" width="0.42578125" style="128" customWidth="1"/>
    <col min="3345" max="3345" width="5.42578125" style="128" customWidth="1"/>
    <col min="3346" max="3346" width="0" style="128" hidden="1" customWidth="1"/>
    <col min="3347" max="3347" width="9.140625" style="128"/>
    <col min="3348" max="3348" width="0" style="128" hidden="1" customWidth="1"/>
    <col min="3349" max="3349" width="15.42578125" style="128" bestFit="1" customWidth="1"/>
    <col min="3350" max="3350" width="0" style="128" hidden="1" customWidth="1"/>
    <col min="3351" max="3351" width="9.140625" style="128"/>
    <col min="3352" max="3352" width="26" style="128" bestFit="1" customWidth="1"/>
    <col min="3353" max="3353" width="0" style="128" hidden="1" customWidth="1"/>
    <col min="3354" max="3354" width="18.28515625" style="128" bestFit="1" customWidth="1"/>
    <col min="3355" max="3355" width="6.7109375" style="128" customWidth="1"/>
    <col min="3356" max="3364" width="6.28515625" style="128" customWidth="1"/>
    <col min="3365" max="3584" width="9.140625" style="128"/>
    <col min="3585" max="3585" width="29.85546875" style="128" customWidth="1"/>
    <col min="3586" max="3586" width="19" style="128" customWidth="1"/>
    <col min="3587" max="3587" width="8" style="128" customWidth="1"/>
    <col min="3588" max="3596" width="6.42578125" style="128" customWidth="1"/>
    <col min="3597" max="3597" width="1.28515625" style="128" customWidth="1"/>
    <col min="3598" max="3598" width="5.140625" style="128" customWidth="1"/>
    <col min="3599" max="3599" width="0" style="128" hidden="1" customWidth="1"/>
    <col min="3600" max="3600" width="0.42578125" style="128" customWidth="1"/>
    <col min="3601" max="3601" width="5.42578125" style="128" customWidth="1"/>
    <col min="3602" max="3602" width="0" style="128" hidden="1" customWidth="1"/>
    <col min="3603" max="3603" width="9.140625" style="128"/>
    <col min="3604" max="3604" width="0" style="128" hidden="1" customWidth="1"/>
    <col min="3605" max="3605" width="15.42578125" style="128" bestFit="1" customWidth="1"/>
    <col min="3606" max="3606" width="0" style="128" hidden="1" customWidth="1"/>
    <col min="3607" max="3607" width="9.140625" style="128"/>
    <col min="3608" max="3608" width="26" style="128" bestFit="1" customWidth="1"/>
    <col min="3609" max="3609" width="0" style="128" hidden="1" customWidth="1"/>
    <col min="3610" max="3610" width="18.28515625" style="128" bestFit="1" customWidth="1"/>
    <col min="3611" max="3611" width="6.7109375" style="128" customWidth="1"/>
    <col min="3612" max="3620" width="6.28515625" style="128" customWidth="1"/>
    <col min="3621" max="3840" width="9.140625" style="128"/>
    <col min="3841" max="3841" width="29.85546875" style="128" customWidth="1"/>
    <col min="3842" max="3842" width="19" style="128" customWidth="1"/>
    <col min="3843" max="3843" width="8" style="128" customWidth="1"/>
    <col min="3844" max="3852" width="6.42578125" style="128" customWidth="1"/>
    <col min="3853" max="3853" width="1.28515625" style="128" customWidth="1"/>
    <col min="3854" max="3854" width="5.140625" style="128" customWidth="1"/>
    <col min="3855" max="3855" width="0" style="128" hidden="1" customWidth="1"/>
    <col min="3856" max="3856" width="0.42578125" style="128" customWidth="1"/>
    <col min="3857" max="3857" width="5.42578125" style="128" customWidth="1"/>
    <col min="3858" max="3858" width="0" style="128" hidden="1" customWidth="1"/>
    <col min="3859" max="3859" width="9.140625" style="128"/>
    <col min="3860" max="3860" width="0" style="128" hidden="1" customWidth="1"/>
    <col min="3861" max="3861" width="15.42578125" style="128" bestFit="1" customWidth="1"/>
    <col min="3862" max="3862" width="0" style="128" hidden="1" customWidth="1"/>
    <col min="3863" max="3863" width="9.140625" style="128"/>
    <col min="3864" max="3864" width="26" style="128" bestFit="1" customWidth="1"/>
    <col min="3865" max="3865" width="0" style="128" hidden="1" customWidth="1"/>
    <col min="3866" max="3866" width="18.28515625" style="128" bestFit="1" customWidth="1"/>
    <col min="3867" max="3867" width="6.7109375" style="128" customWidth="1"/>
    <col min="3868" max="3876" width="6.28515625" style="128" customWidth="1"/>
    <col min="3877" max="4096" width="9.140625" style="128"/>
    <col min="4097" max="4097" width="29.85546875" style="128" customWidth="1"/>
    <col min="4098" max="4098" width="19" style="128" customWidth="1"/>
    <col min="4099" max="4099" width="8" style="128" customWidth="1"/>
    <col min="4100" max="4108" width="6.42578125" style="128" customWidth="1"/>
    <col min="4109" max="4109" width="1.28515625" style="128" customWidth="1"/>
    <col min="4110" max="4110" width="5.140625" style="128" customWidth="1"/>
    <col min="4111" max="4111" width="0" style="128" hidden="1" customWidth="1"/>
    <col min="4112" max="4112" width="0.42578125" style="128" customWidth="1"/>
    <col min="4113" max="4113" width="5.42578125" style="128" customWidth="1"/>
    <col min="4114" max="4114" width="0" style="128" hidden="1" customWidth="1"/>
    <col min="4115" max="4115" width="9.140625" style="128"/>
    <col min="4116" max="4116" width="0" style="128" hidden="1" customWidth="1"/>
    <col min="4117" max="4117" width="15.42578125" style="128" bestFit="1" customWidth="1"/>
    <col min="4118" max="4118" width="0" style="128" hidden="1" customWidth="1"/>
    <col min="4119" max="4119" width="9.140625" style="128"/>
    <col min="4120" max="4120" width="26" style="128" bestFit="1" customWidth="1"/>
    <col min="4121" max="4121" width="0" style="128" hidden="1" customWidth="1"/>
    <col min="4122" max="4122" width="18.28515625" style="128" bestFit="1" customWidth="1"/>
    <col min="4123" max="4123" width="6.7109375" style="128" customWidth="1"/>
    <col min="4124" max="4132" width="6.28515625" style="128" customWidth="1"/>
    <col min="4133" max="4352" width="9.140625" style="128"/>
    <col min="4353" max="4353" width="29.85546875" style="128" customWidth="1"/>
    <col min="4354" max="4354" width="19" style="128" customWidth="1"/>
    <col min="4355" max="4355" width="8" style="128" customWidth="1"/>
    <col min="4356" max="4364" width="6.42578125" style="128" customWidth="1"/>
    <col min="4365" max="4365" width="1.28515625" style="128" customWidth="1"/>
    <col min="4366" max="4366" width="5.140625" style="128" customWidth="1"/>
    <col min="4367" max="4367" width="0" style="128" hidden="1" customWidth="1"/>
    <col min="4368" max="4368" width="0.42578125" style="128" customWidth="1"/>
    <col min="4369" max="4369" width="5.42578125" style="128" customWidth="1"/>
    <col min="4370" max="4370" width="0" style="128" hidden="1" customWidth="1"/>
    <col min="4371" max="4371" width="9.140625" style="128"/>
    <col min="4372" max="4372" width="0" style="128" hidden="1" customWidth="1"/>
    <col min="4373" max="4373" width="15.42578125" style="128" bestFit="1" customWidth="1"/>
    <col min="4374" max="4374" width="0" style="128" hidden="1" customWidth="1"/>
    <col min="4375" max="4375" width="9.140625" style="128"/>
    <col min="4376" max="4376" width="26" style="128" bestFit="1" customWidth="1"/>
    <col min="4377" max="4377" width="0" style="128" hidden="1" customWidth="1"/>
    <col min="4378" max="4378" width="18.28515625" style="128" bestFit="1" customWidth="1"/>
    <col min="4379" max="4379" width="6.7109375" style="128" customWidth="1"/>
    <col min="4380" max="4388" width="6.28515625" style="128" customWidth="1"/>
    <col min="4389" max="4608" width="9.140625" style="128"/>
    <col min="4609" max="4609" width="29.85546875" style="128" customWidth="1"/>
    <col min="4610" max="4610" width="19" style="128" customWidth="1"/>
    <col min="4611" max="4611" width="8" style="128" customWidth="1"/>
    <col min="4612" max="4620" width="6.42578125" style="128" customWidth="1"/>
    <col min="4621" max="4621" width="1.28515625" style="128" customWidth="1"/>
    <col min="4622" max="4622" width="5.140625" style="128" customWidth="1"/>
    <col min="4623" max="4623" width="0" style="128" hidden="1" customWidth="1"/>
    <col min="4624" max="4624" width="0.42578125" style="128" customWidth="1"/>
    <col min="4625" max="4625" width="5.42578125" style="128" customWidth="1"/>
    <col min="4626" max="4626" width="0" style="128" hidden="1" customWidth="1"/>
    <col min="4627" max="4627" width="9.140625" style="128"/>
    <col min="4628" max="4628" width="0" style="128" hidden="1" customWidth="1"/>
    <col min="4629" max="4629" width="15.42578125" style="128" bestFit="1" customWidth="1"/>
    <col min="4630" max="4630" width="0" style="128" hidden="1" customWidth="1"/>
    <col min="4631" max="4631" width="9.140625" style="128"/>
    <col min="4632" max="4632" width="26" style="128" bestFit="1" customWidth="1"/>
    <col min="4633" max="4633" width="0" style="128" hidden="1" customWidth="1"/>
    <col min="4634" max="4634" width="18.28515625" style="128" bestFit="1" customWidth="1"/>
    <col min="4635" max="4635" width="6.7109375" style="128" customWidth="1"/>
    <col min="4636" max="4644" width="6.28515625" style="128" customWidth="1"/>
    <col min="4645" max="4864" width="9.140625" style="128"/>
    <col min="4865" max="4865" width="29.85546875" style="128" customWidth="1"/>
    <col min="4866" max="4866" width="19" style="128" customWidth="1"/>
    <col min="4867" max="4867" width="8" style="128" customWidth="1"/>
    <col min="4868" max="4876" width="6.42578125" style="128" customWidth="1"/>
    <col min="4877" max="4877" width="1.28515625" style="128" customWidth="1"/>
    <col min="4878" max="4878" width="5.140625" style="128" customWidth="1"/>
    <col min="4879" max="4879" width="0" style="128" hidden="1" customWidth="1"/>
    <col min="4880" max="4880" width="0.42578125" style="128" customWidth="1"/>
    <col min="4881" max="4881" width="5.42578125" style="128" customWidth="1"/>
    <col min="4882" max="4882" width="0" style="128" hidden="1" customWidth="1"/>
    <col min="4883" max="4883" width="9.140625" style="128"/>
    <col min="4884" max="4884" width="0" style="128" hidden="1" customWidth="1"/>
    <col min="4885" max="4885" width="15.42578125" style="128" bestFit="1" customWidth="1"/>
    <col min="4886" max="4886" width="0" style="128" hidden="1" customWidth="1"/>
    <col min="4887" max="4887" width="9.140625" style="128"/>
    <col min="4888" max="4888" width="26" style="128" bestFit="1" customWidth="1"/>
    <col min="4889" max="4889" width="0" style="128" hidden="1" customWidth="1"/>
    <col min="4890" max="4890" width="18.28515625" style="128" bestFit="1" customWidth="1"/>
    <col min="4891" max="4891" width="6.7109375" style="128" customWidth="1"/>
    <col min="4892" max="4900" width="6.28515625" style="128" customWidth="1"/>
    <col min="4901" max="5120" width="9.140625" style="128"/>
    <col min="5121" max="5121" width="29.85546875" style="128" customWidth="1"/>
    <col min="5122" max="5122" width="19" style="128" customWidth="1"/>
    <col min="5123" max="5123" width="8" style="128" customWidth="1"/>
    <col min="5124" max="5132" width="6.42578125" style="128" customWidth="1"/>
    <col min="5133" max="5133" width="1.28515625" style="128" customWidth="1"/>
    <col min="5134" max="5134" width="5.140625" style="128" customWidth="1"/>
    <col min="5135" max="5135" width="0" style="128" hidden="1" customWidth="1"/>
    <col min="5136" max="5136" width="0.42578125" style="128" customWidth="1"/>
    <col min="5137" max="5137" width="5.42578125" style="128" customWidth="1"/>
    <col min="5138" max="5138" width="0" style="128" hidden="1" customWidth="1"/>
    <col min="5139" max="5139" width="9.140625" style="128"/>
    <col min="5140" max="5140" width="0" style="128" hidden="1" customWidth="1"/>
    <col min="5141" max="5141" width="15.42578125" style="128" bestFit="1" customWidth="1"/>
    <col min="5142" max="5142" width="0" style="128" hidden="1" customWidth="1"/>
    <col min="5143" max="5143" width="9.140625" style="128"/>
    <col min="5144" max="5144" width="26" style="128" bestFit="1" customWidth="1"/>
    <col min="5145" max="5145" width="0" style="128" hidden="1" customWidth="1"/>
    <col min="5146" max="5146" width="18.28515625" style="128" bestFit="1" customWidth="1"/>
    <col min="5147" max="5147" width="6.7109375" style="128" customWidth="1"/>
    <col min="5148" max="5156" width="6.28515625" style="128" customWidth="1"/>
    <col min="5157" max="5376" width="9.140625" style="128"/>
    <col min="5377" max="5377" width="29.85546875" style="128" customWidth="1"/>
    <col min="5378" max="5378" width="19" style="128" customWidth="1"/>
    <col min="5379" max="5379" width="8" style="128" customWidth="1"/>
    <col min="5380" max="5388" width="6.42578125" style="128" customWidth="1"/>
    <col min="5389" max="5389" width="1.28515625" style="128" customWidth="1"/>
    <col min="5390" max="5390" width="5.140625" style="128" customWidth="1"/>
    <col min="5391" max="5391" width="0" style="128" hidden="1" customWidth="1"/>
    <col min="5392" max="5392" width="0.42578125" style="128" customWidth="1"/>
    <col min="5393" max="5393" width="5.42578125" style="128" customWidth="1"/>
    <col min="5394" max="5394" width="0" style="128" hidden="1" customWidth="1"/>
    <col min="5395" max="5395" width="9.140625" style="128"/>
    <col min="5396" max="5396" width="0" style="128" hidden="1" customWidth="1"/>
    <col min="5397" max="5397" width="15.42578125" style="128" bestFit="1" customWidth="1"/>
    <col min="5398" max="5398" width="0" style="128" hidden="1" customWidth="1"/>
    <col min="5399" max="5399" width="9.140625" style="128"/>
    <col min="5400" max="5400" width="26" style="128" bestFit="1" customWidth="1"/>
    <col min="5401" max="5401" width="0" style="128" hidden="1" customWidth="1"/>
    <col min="5402" max="5402" width="18.28515625" style="128" bestFit="1" customWidth="1"/>
    <col min="5403" max="5403" width="6.7109375" style="128" customWidth="1"/>
    <col min="5404" max="5412" width="6.28515625" style="128" customWidth="1"/>
    <col min="5413" max="5632" width="9.140625" style="128"/>
    <col min="5633" max="5633" width="29.85546875" style="128" customWidth="1"/>
    <col min="5634" max="5634" width="19" style="128" customWidth="1"/>
    <col min="5635" max="5635" width="8" style="128" customWidth="1"/>
    <col min="5636" max="5644" width="6.42578125" style="128" customWidth="1"/>
    <col min="5645" max="5645" width="1.28515625" style="128" customWidth="1"/>
    <col min="5646" max="5646" width="5.140625" style="128" customWidth="1"/>
    <col min="5647" max="5647" width="0" style="128" hidden="1" customWidth="1"/>
    <col min="5648" max="5648" width="0.42578125" style="128" customWidth="1"/>
    <col min="5649" max="5649" width="5.42578125" style="128" customWidth="1"/>
    <col min="5650" max="5650" width="0" style="128" hidden="1" customWidth="1"/>
    <col min="5651" max="5651" width="9.140625" style="128"/>
    <col min="5652" max="5652" width="0" style="128" hidden="1" customWidth="1"/>
    <col min="5653" max="5653" width="15.42578125" style="128" bestFit="1" customWidth="1"/>
    <col min="5654" max="5654" width="0" style="128" hidden="1" customWidth="1"/>
    <col min="5655" max="5655" width="9.140625" style="128"/>
    <col min="5656" max="5656" width="26" style="128" bestFit="1" customWidth="1"/>
    <col min="5657" max="5657" width="0" style="128" hidden="1" customWidth="1"/>
    <col min="5658" max="5658" width="18.28515625" style="128" bestFit="1" customWidth="1"/>
    <col min="5659" max="5659" width="6.7109375" style="128" customWidth="1"/>
    <col min="5660" max="5668" width="6.28515625" style="128" customWidth="1"/>
    <col min="5669" max="5888" width="9.140625" style="128"/>
    <col min="5889" max="5889" width="29.85546875" style="128" customWidth="1"/>
    <col min="5890" max="5890" width="19" style="128" customWidth="1"/>
    <col min="5891" max="5891" width="8" style="128" customWidth="1"/>
    <col min="5892" max="5900" width="6.42578125" style="128" customWidth="1"/>
    <col min="5901" max="5901" width="1.28515625" style="128" customWidth="1"/>
    <col min="5902" max="5902" width="5.140625" style="128" customWidth="1"/>
    <col min="5903" max="5903" width="0" style="128" hidden="1" customWidth="1"/>
    <col min="5904" max="5904" width="0.42578125" style="128" customWidth="1"/>
    <col min="5905" max="5905" width="5.42578125" style="128" customWidth="1"/>
    <col min="5906" max="5906" width="0" style="128" hidden="1" customWidth="1"/>
    <col min="5907" max="5907" width="9.140625" style="128"/>
    <col min="5908" max="5908" width="0" style="128" hidden="1" customWidth="1"/>
    <col min="5909" max="5909" width="15.42578125" style="128" bestFit="1" customWidth="1"/>
    <col min="5910" max="5910" width="0" style="128" hidden="1" customWidth="1"/>
    <col min="5911" max="5911" width="9.140625" style="128"/>
    <col min="5912" max="5912" width="26" style="128" bestFit="1" customWidth="1"/>
    <col min="5913" max="5913" width="0" style="128" hidden="1" customWidth="1"/>
    <col min="5914" max="5914" width="18.28515625" style="128" bestFit="1" customWidth="1"/>
    <col min="5915" max="5915" width="6.7109375" style="128" customWidth="1"/>
    <col min="5916" max="5924" width="6.28515625" style="128" customWidth="1"/>
    <col min="5925" max="6144" width="9.140625" style="128"/>
    <col min="6145" max="6145" width="29.85546875" style="128" customWidth="1"/>
    <col min="6146" max="6146" width="19" style="128" customWidth="1"/>
    <col min="6147" max="6147" width="8" style="128" customWidth="1"/>
    <col min="6148" max="6156" width="6.42578125" style="128" customWidth="1"/>
    <col min="6157" max="6157" width="1.28515625" style="128" customWidth="1"/>
    <col min="6158" max="6158" width="5.140625" style="128" customWidth="1"/>
    <col min="6159" max="6159" width="0" style="128" hidden="1" customWidth="1"/>
    <col min="6160" max="6160" width="0.42578125" style="128" customWidth="1"/>
    <col min="6161" max="6161" width="5.42578125" style="128" customWidth="1"/>
    <col min="6162" max="6162" width="0" style="128" hidden="1" customWidth="1"/>
    <col min="6163" max="6163" width="9.140625" style="128"/>
    <col min="6164" max="6164" width="0" style="128" hidden="1" customWidth="1"/>
    <col min="6165" max="6165" width="15.42578125" style="128" bestFit="1" customWidth="1"/>
    <col min="6166" max="6166" width="0" style="128" hidden="1" customWidth="1"/>
    <col min="6167" max="6167" width="9.140625" style="128"/>
    <col min="6168" max="6168" width="26" style="128" bestFit="1" customWidth="1"/>
    <col min="6169" max="6169" width="0" style="128" hidden="1" customWidth="1"/>
    <col min="6170" max="6170" width="18.28515625" style="128" bestFit="1" customWidth="1"/>
    <col min="6171" max="6171" width="6.7109375" style="128" customWidth="1"/>
    <col min="6172" max="6180" width="6.28515625" style="128" customWidth="1"/>
    <col min="6181" max="6400" width="9.140625" style="128"/>
    <col min="6401" max="6401" width="29.85546875" style="128" customWidth="1"/>
    <col min="6402" max="6402" width="19" style="128" customWidth="1"/>
    <col min="6403" max="6403" width="8" style="128" customWidth="1"/>
    <col min="6404" max="6412" width="6.42578125" style="128" customWidth="1"/>
    <col min="6413" max="6413" width="1.28515625" style="128" customWidth="1"/>
    <col min="6414" max="6414" width="5.140625" style="128" customWidth="1"/>
    <col min="6415" max="6415" width="0" style="128" hidden="1" customWidth="1"/>
    <col min="6416" max="6416" width="0.42578125" style="128" customWidth="1"/>
    <col min="6417" max="6417" width="5.42578125" style="128" customWidth="1"/>
    <col min="6418" max="6418" width="0" style="128" hidden="1" customWidth="1"/>
    <col min="6419" max="6419" width="9.140625" style="128"/>
    <col min="6420" max="6420" width="0" style="128" hidden="1" customWidth="1"/>
    <col min="6421" max="6421" width="15.42578125" style="128" bestFit="1" customWidth="1"/>
    <col min="6422" max="6422" width="0" style="128" hidden="1" customWidth="1"/>
    <col min="6423" max="6423" width="9.140625" style="128"/>
    <col min="6424" max="6424" width="26" style="128" bestFit="1" customWidth="1"/>
    <col min="6425" max="6425" width="0" style="128" hidden="1" customWidth="1"/>
    <col min="6426" max="6426" width="18.28515625" style="128" bestFit="1" customWidth="1"/>
    <col min="6427" max="6427" width="6.7109375" style="128" customWidth="1"/>
    <col min="6428" max="6436" width="6.28515625" style="128" customWidth="1"/>
    <col min="6437" max="6656" width="9.140625" style="128"/>
    <col min="6657" max="6657" width="29.85546875" style="128" customWidth="1"/>
    <col min="6658" max="6658" width="19" style="128" customWidth="1"/>
    <col min="6659" max="6659" width="8" style="128" customWidth="1"/>
    <col min="6660" max="6668" width="6.42578125" style="128" customWidth="1"/>
    <col min="6669" max="6669" width="1.28515625" style="128" customWidth="1"/>
    <col min="6670" max="6670" width="5.140625" style="128" customWidth="1"/>
    <col min="6671" max="6671" width="0" style="128" hidden="1" customWidth="1"/>
    <col min="6672" max="6672" width="0.42578125" style="128" customWidth="1"/>
    <col min="6673" max="6673" width="5.42578125" style="128" customWidth="1"/>
    <col min="6674" max="6674" width="0" style="128" hidden="1" customWidth="1"/>
    <col min="6675" max="6675" width="9.140625" style="128"/>
    <col min="6676" max="6676" width="0" style="128" hidden="1" customWidth="1"/>
    <col min="6677" max="6677" width="15.42578125" style="128" bestFit="1" customWidth="1"/>
    <col min="6678" max="6678" width="0" style="128" hidden="1" customWidth="1"/>
    <col min="6679" max="6679" width="9.140625" style="128"/>
    <col min="6680" max="6680" width="26" style="128" bestFit="1" customWidth="1"/>
    <col min="6681" max="6681" width="0" style="128" hidden="1" customWidth="1"/>
    <col min="6682" max="6682" width="18.28515625" style="128" bestFit="1" customWidth="1"/>
    <col min="6683" max="6683" width="6.7109375" style="128" customWidth="1"/>
    <col min="6684" max="6692" width="6.28515625" style="128" customWidth="1"/>
    <col min="6693" max="6912" width="9.140625" style="128"/>
    <col min="6913" max="6913" width="29.85546875" style="128" customWidth="1"/>
    <col min="6914" max="6914" width="19" style="128" customWidth="1"/>
    <col min="6915" max="6915" width="8" style="128" customWidth="1"/>
    <col min="6916" max="6924" width="6.42578125" style="128" customWidth="1"/>
    <col min="6925" max="6925" width="1.28515625" style="128" customWidth="1"/>
    <col min="6926" max="6926" width="5.140625" style="128" customWidth="1"/>
    <col min="6927" max="6927" width="0" style="128" hidden="1" customWidth="1"/>
    <col min="6928" max="6928" width="0.42578125" style="128" customWidth="1"/>
    <col min="6929" max="6929" width="5.42578125" style="128" customWidth="1"/>
    <col min="6930" max="6930" width="0" style="128" hidden="1" customWidth="1"/>
    <col min="6931" max="6931" width="9.140625" style="128"/>
    <col min="6932" max="6932" width="0" style="128" hidden="1" customWidth="1"/>
    <col min="6933" max="6933" width="15.42578125" style="128" bestFit="1" customWidth="1"/>
    <col min="6934" max="6934" width="0" style="128" hidden="1" customWidth="1"/>
    <col min="6935" max="6935" width="9.140625" style="128"/>
    <col min="6936" max="6936" width="26" style="128" bestFit="1" customWidth="1"/>
    <col min="6937" max="6937" width="0" style="128" hidden="1" customWidth="1"/>
    <col min="6938" max="6938" width="18.28515625" style="128" bestFit="1" customWidth="1"/>
    <col min="6939" max="6939" width="6.7109375" style="128" customWidth="1"/>
    <col min="6940" max="6948" width="6.28515625" style="128" customWidth="1"/>
    <col min="6949" max="7168" width="9.140625" style="128"/>
    <col min="7169" max="7169" width="29.85546875" style="128" customWidth="1"/>
    <col min="7170" max="7170" width="19" style="128" customWidth="1"/>
    <col min="7171" max="7171" width="8" style="128" customWidth="1"/>
    <col min="7172" max="7180" width="6.42578125" style="128" customWidth="1"/>
    <col min="7181" max="7181" width="1.28515625" style="128" customWidth="1"/>
    <col min="7182" max="7182" width="5.140625" style="128" customWidth="1"/>
    <col min="7183" max="7183" width="0" style="128" hidden="1" customWidth="1"/>
    <col min="7184" max="7184" width="0.42578125" style="128" customWidth="1"/>
    <col min="7185" max="7185" width="5.42578125" style="128" customWidth="1"/>
    <col min="7186" max="7186" width="0" style="128" hidden="1" customWidth="1"/>
    <col min="7187" max="7187" width="9.140625" style="128"/>
    <col min="7188" max="7188" width="0" style="128" hidden="1" customWidth="1"/>
    <col min="7189" max="7189" width="15.42578125" style="128" bestFit="1" customWidth="1"/>
    <col min="7190" max="7190" width="0" style="128" hidden="1" customWidth="1"/>
    <col min="7191" max="7191" width="9.140625" style="128"/>
    <col min="7192" max="7192" width="26" style="128" bestFit="1" customWidth="1"/>
    <col min="7193" max="7193" width="0" style="128" hidden="1" customWidth="1"/>
    <col min="7194" max="7194" width="18.28515625" style="128" bestFit="1" customWidth="1"/>
    <col min="7195" max="7195" width="6.7109375" style="128" customWidth="1"/>
    <col min="7196" max="7204" width="6.28515625" style="128" customWidth="1"/>
    <col min="7205" max="7424" width="9.140625" style="128"/>
    <col min="7425" max="7425" width="29.85546875" style="128" customWidth="1"/>
    <col min="7426" max="7426" width="19" style="128" customWidth="1"/>
    <col min="7427" max="7427" width="8" style="128" customWidth="1"/>
    <col min="7428" max="7436" width="6.42578125" style="128" customWidth="1"/>
    <col min="7437" max="7437" width="1.28515625" style="128" customWidth="1"/>
    <col min="7438" max="7438" width="5.140625" style="128" customWidth="1"/>
    <col min="7439" max="7439" width="0" style="128" hidden="1" customWidth="1"/>
    <col min="7440" max="7440" width="0.42578125" style="128" customWidth="1"/>
    <col min="7441" max="7441" width="5.42578125" style="128" customWidth="1"/>
    <col min="7442" max="7442" width="0" style="128" hidden="1" customWidth="1"/>
    <col min="7443" max="7443" width="9.140625" style="128"/>
    <col min="7444" max="7444" width="0" style="128" hidden="1" customWidth="1"/>
    <col min="7445" max="7445" width="15.42578125" style="128" bestFit="1" customWidth="1"/>
    <col min="7446" max="7446" width="0" style="128" hidden="1" customWidth="1"/>
    <col min="7447" max="7447" width="9.140625" style="128"/>
    <col min="7448" max="7448" width="26" style="128" bestFit="1" customWidth="1"/>
    <col min="7449" max="7449" width="0" style="128" hidden="1" customWidth="1"/>
    <col min="7450" max="7450" width="18.28515625" style="128" bestFit="1" customWidth="1"/>
    <col min="7451" max="7451" width="6.7109375" style="128" customWidth="1"/>
    <col min="7452" max="7460" width="6.28515625" style="128" customWidth="1"/>
    <col min="7461" max="7680" width="9.140625" style="128"/>
    <col min="7681" max="7681" width="29.85546875" style="128" customWidth="1"/>
    <col min="7682" max="7682" width="19" style="128" customWidth="1"/>
    <col min="7683" max="7683" width="8" style="128" customWidth="1"/>
    <col min="7684" max="7692" width="6.42578125" style="128" customWidth="1"/>
    <col min="7693" max="7693" width="1.28515625" style="128" customWidth="1"/>
    <col min="7694" max="7694" width="5.140625" style="128" customWidth="1"/>
    <col min="7695" max="7695" width="0" style="128" hidden="1" customWidth="1"/>
    <col min="7696" max="7696" width="0.42578125" style="128" customWidth="1"/>
    <col min="7697" max="7697" width="5.42578125" style="128" customWidth="1"/>
    <col min="7698" max="7698" width="0" style="128" hidden="1" customWidth="1"/>
    <col min="7699" max="7699" width="9.140625" style="128"/>
    <col min="7700" max="7700" width="0" style="128" hidden="1" customWidth="1"/>
    <col min="7701" max="7701" width="15.42578125" style="128" bestFit="1" customWidth="1"/>
    <col min="7702" max="7702" width="0" style="128" hidden="1" customWidth="1"/>
    <col min="7703" max="7703" width="9.140625" style="128"/>
    <col min="7704" max="7704" width="26" style="128" bestFit="1" customWidth="1"/>
    <col min="7705" max="7705" width="0" style="128" hidden="1" customWidth="1"/>
    <col min="7706" max="7706" width="18.28515625" style="128" bestFit="1" customWidth="1"/>
    <col min="7707" max="7707" width="6.7109375" style="128" customWidth="1"/>
    <col min="7708" max="7716" width="6.28515625" style="128" customWidth="1"/>
    <col min="7717" max="7936" width="9.140625" style="128"/>
    <col min="7937" max="7937" width="29.85546875" style="128" customWidth="1"/>
    <col min="7938" max="7938" width="19" style="128" customWidth="1"/>
    <col min="7939" max="7939" width="8" style="128" customWidth="1"/>
    <col min="7940" max="7948" width="6.42578125" style="128" customWidth="1"/>
    <col min="7949" max="7949" width="1.28515625" style="128" customWidth="1"/>
    <col min="7950" max="7950" width="5.140625" style="128" customWidth="1"/>
    <col min="7951" max="7951" width="0" style="128" hidden="1" customWidth="1"/>
    <col min="7952" max="7952" width="0.42578125" style="128" customWidth="1"/>
    <col min="7953" max="7953" width="5.42578125" style="128" customWidth="1"/>
    <col min="7954" max="7954" width="0" style="128" hidden="1" customWidth="1"/>
    <col min="7955" max="7955" width="9.140625" style="128"/>
    <col min="7956" max="7956" width="0" style="128" hidden="1" customWidth="1"/>
    <col min="7957" max="7957" width="15.42578125" style="128" bestFit="1" customWidth="1"/>
    <col min="7958" max="7958" width="0" style="128" hidden="1" customWidth="1"/>
    <col min="7959" max="7959" width="9.140625" style="128"/>
    <col min="7960" max="7960" width="26" style="128" bestFit="1" customWidth="1"/>
    <col min="7961" max="7961" width="0" style="128" hidden="1" customWidth="1"/>
    <col min="7962" max="7962" width="18.28515625" style="128" bestFit="1" customWidth="1"/>
    <col min="7963" max="7963" width="6.7109375" style="128" customWidth="1"/>
    <col min="7964" max="7972" width="6.28515625" style="128" customWidth="1"/>
    <col min="7973" max="8192" width="9.140625" style="128"/>
    <col min="8193" max="8193" width="29.85546875" style="128" customWidth="1"/>
    <col min="8194" max="8194" width="19" style="128" customWidth="1"/>
    <col min="8195" max="8195" width="8" style="128" customWidth="1"/>
    <col min="8196" max="8204" width="6.42578125" style="128" customWidth="1"/>
    <col min="8205" max="8205" width="1.28515625" style="128" customWidth="1"/>
    <col min="8206" max="8206" width="5.140625" style="128" customWidth="1"/>
    <col min="8207" max="8207" width="0" style="128" hidden="1" customWidth="1"/>
    <col min="8208" max="8208" width="0.42578125" style="128" customWidth="1"/>
    <col min="8209" max="8209" width="5.42578125" style="128" customWidth="1"/>
    <col min="8210" max="8210" width="0" style="128" hidden="1" customWidth="1"/>
    <col min="8211" max="8211" width="9.140625" style="128"/>
    <col min="8212" max="8212" width="0" style="128" hidden="1" customWidth="1"/>
    <col min="8213" max="8213" width="15.42578125" style="128" bestFit="1" customWidth="1"/>
    <col min="8214" max="8214" width="0" style="128" hidden="1" customWidth="1"/>
    <col min="8215" max="8215" width="9.140625" style="128"/>
    <col min="8216" max="8216" width="26" style="128" bestFit="1" customWidth="1"/>
    <col min="8217" max="8217" width="0" style="128" hidden="1" customWidth="1"/>
    <col min="8218" max="8218" width="18.28515625" style="128" bestFit="1" customWidth="1"/>
    <col min="8219" max="8219" width="6.7109375" style="128" customWidth="1"/>
    <col min="8220" max="8228" width="6.28515625" style="128" customWidth="1"/>
    <col min="8229" max="8448" width="9.140625" style="128"/>
    <col min="8449" max="8449" width="29.85546875" style="128" customWidth="1"/>
    <col min="8450" max="8450" width="19" style="128" customWidth="1"/>
    <col min="8451" max="8451" width="8" style="128" customWidth="1"/>
    <col min="8452" max="8460" width="6.42578125" style="128" customWidth="1"/>
    <col min="8461" max="8461" width="1.28515625" style="128" customWidth="1"/>
    <col min="8462" max="8462" width="5.140625" style="128" customWidth="1"/>
    <col min="8463" max="8463" width="0" style="128" hidden="1" customWidth="1"/>
    <col min="8464" max="8464" width="0.42578125" style="128" customWidth="1"/>
    <col min="8465" max="8465" width="5.42578125" style="128" customWidth="1"/>
    <col min="8466" max="8466" width="0" style="128" hidden="1" customWidth="1"/>
    <col min="8467" max="8467" width="9.140625" style="128"/>
    <col min="8468" max="8468" width="0" style="128" hidden="1" customWidth="1"/>
    <col min="8469" max="8469" width="15.42578125" style="128" bestFit="1" customWidth="1"/>
    <col min="8470" max="8470" width="0" style="128" hidden="1" customWidth="1"/>
    <col min="8471" max="8471" width="9.140625" style="128"/>
    <col min="8472" max="8472" width="26" style="128" bestFit="1" customWidth="1"/>
    <col min="8473" max="8473" width="0" style="128" hidden="1" customWidth="1"/>
    <col min="8474" max="8474" width="18.28515625" style="128" bestFit="1" customWidth="1"/>
    <col min="8475" max="8475" width="6.7109375" style="128" customWidth="1"/>
    <col min="8476" max="8484" width="6.28515625" style="128" customWidth="1"/>
    <col min="8485" max="8704" width="9.140625" style="128"/>
    <col min="8705" max="8705" width="29.85546875" style="128" customWidth="1"/>
    <col min="8706" max="8706" width="19" style="128" customWidth="1"/>
    <col min="8707" max="8707" width="8" style="128" customWidth="1"/>
    <col min="8708" max="8716" width="6.42578125" style="128" customWidth="1"/>
    <col min="8717" max="8717" width="1.28515625" style="128" customWidth="1"/>
    <col min="8718" max="8718" width="5.140625" style="128" customWidth="1"/>
    <col min="8719" max="8719" width="0" style="128" hidden="1" customWidth="1"/>
    <col min="8720" max="8720" width="0.42578125" style="128" customWidth="1"/>
    <col min="8721" max="8721" width="5.42578125" style="128" customWidth="1"/>
    <col min="8722" max="8722" width="0" style="128" hidden="1" customWidth="1"/>
    <col min="8723" max="8723" width="9.140625" style="128"/>
    <col min="8724" max="8724" width="0" style="128" hidden="1" customWidth="1"/>
    <col min="8725" max="8725" width="15.42578125" style="128" bestFit="1" customWidth="1"/>
    <col min="8726" max="8726" width="0" style="128" hidden="1" customWidth="1"/>
    <col min="8727" max="8727" width="9.140625" style="128"/>
    <col min="8728" max="8728" width="26" style="128" bestFit="1" customWidth="1"/>
    <col min="8729" max="8729" width="0" style="128" hidden="1" customWidth="1"/>
    <col min="8730" max="8730" width="18.28515625" style="128" bestFit="1" customWidth="1"/>
    <col min="8731" max="8731" width="6.7109375" style="128" customWidth="1"/>
    <col min="8732" max="8740" width="6.28515625" style="128" customWidth="1"/>
    <col min="8741" max="8960" width="9.140625" style="128"/>
    <col min="8961" max="8961" width="29.85546875" style="128" customWidth="1"/>
    <col min="8962" max="8962" width="19" style="128" customWidth="1"/>
    <col min="8963" max="8963" width="8" style="128" customWidth="1"/>
    <col min="8964" max="8972" width="6.42578125" style="128" customWidth="1"/>
    <col min="8973" max="8973" width="1.28515625" style="128" customWidth="1"/>
    <col min="8974" max="8974" width="5.140625" style="128" customWidth="1"/>
    <col min="8975" max="8975" width="0" style="128" hidden="1" customWidth="1"/>
    <col min="8976" max="8976" width="0.42578125" style="128" customWidth="1"/>
    <col min="8977" max="8977" width="5.42578125" style="128" customWidth="1"/>
    <col min="8978" max="8978" width="0" style="128" hidden="1" customWidth="1"/>
    <col min="8979" max="8979" width="9.140625" style="128"/>
    <col min="8980" max="8980" width="0" style="128" hidden="1" customWidth="1"/>
    <col min="8981" max="8981" width="15.42578125" style="128" bestFit="1" customWidth="1"/>
    <col min="8982" max="8982" width="0" style="128" hidden="1" customWidth="1"/>
    <col min="8983" max="8983" width="9.140625" style="128"/>
    <col min="8984" max="8984" width="26" style="128" bestFit="1" customWidth="1"/>
    <col min="8985" max="8985" width="0" style="128" hidden="1" customWidth="1"/>
    <col min="8986" max="8986" width="18.28515625" style="128" bestFit="1" customWidth="1"/>
    <col min="8987" max="8987" width="6.7109375" style="128" customWidth="1"/>
    <col min="8988" max="8996" width="6.28515625" style="128" customWidth="1"/>
    <col min="8997" max="9216" width="9.140625" style="128"/>
    <col min="9217" max="9217" width="29.85546875" style="128" customWidth="1"/>
    <col min="9218" max="9218" width="19" style="128" customWidth="1"/>
    <col min="9219" max="9219" width="8" style="128" customWidth="1"/>
    <col min="9220" max="9228" width="6.42578125" style="128" customWidth="1"/>
    <col min="9229" max="9229" width="1.28515625" style="128" customWidth="1"/>
    <col min="9230" max="9230" width="5.140625" style="128" customWidth="1"/>
    <col min="9231" max="9231" width="0" style="128" hidden="1" customWidth="1"/>
    <col min="9232" max="9232" width="0.42578125" style="128" customWidth="1"/>
    <col min="9233" max="9233" width="5.42578125" style="128" customWidth="1"/>
    <col min="9234" max="9234" width="0" style="128" hidden="1" customWidth="1"/>
    <col min="9235" max="9235" width="9.140625" style="128"/>
    <col min="9236" max="9236" width="0" style="128" hidden="1" customWidth="1"/>
    <col min="9237" max="9237" width="15.42578125" style="128" bestFit="1" customWidth="1"/>
    <col min="9238" max="9238" width="0" style="128" hidden="1" customWidth="1"/>
    <col min="9239" max="9239" width="9.140625" style="128"/>
    <col min="9240" max="9240" width="26" style="128" bestFit="1" customWidth="1"/>
    <col min="9241" max="9241" width="0" style="128" hidden="1" customWidth="1"/>
    <col min="9242" max="9242" width="18.28515625" style="128" bestFit="1" customWidth="1"/>
    <col min="9243" max="9243" width="6.7109375" style="128" customWidth="1"/>
    <col min="9244" max="9252" width="6.28515625" style="128" customWidth="1"/>
    <col min="9253" max="9472" width="9.140625" style="128"/>
    <col min="9473" max="9473" width="29.85546875" style="128" customWidth="1"/>
    <col min="9474" max="9474" width="19" style="128" customWidth="1"/>
    <col min="9475" max="9475" width="8" style="128" customWidth="1"/>
    <col min="9476" max="9484" width="6.42578125" style="128" customWidth="1"/>
    <col min="9485" max="9485" width="1.28515625" style="128" customWidth="1"/>
    <col min="9486" max="9486" width="5.140625" style="128" customWidth="1"/>
    <col min="9487" max="9487" width="0" style="128" hidden="1" customWidth="1"/>
    <col min="9488" max="9488" width="0.42578125" style="128" customWidth="1"/>
    <col min="9489" max="9489" width="5.42578125" style="128" customWidth="1"/>
    <col min="9490" max="9490" width="0" style="128" hidden="1" customWidth="1"/>
    <col min="9491" max="9491" width="9.140625" style="128"/>
    <col min="9492" max="9492" width="0" style="128" hidden="1" customWidth="1"/>
    <col min="9493" max="9493" width="15.42578125" style="128" bestFit="1" customWidth="1"/>
    <col min="9494" max="9494" width="0" style="128" hidden="1" customWidth="1"/>
    <col min="9495" max="9495" width="9.140625" style="128"/>
    <col min="9496" max="9496" width="26" style="128" bestFit="1" customWidth="1"/>
    <col min="9497" max="9497" width="0" style="128" hidden="1" customWidth="1"/>
    <col min="9498" max="9498" width="18.28515625" style="128" bestFit="1" customWidth="1"/>
    <col min="9499" max="9499" width="6.7109375" style="128" customWidth="1"/>
    <col min="9500" max="9508" width="6.28515625" style="128" customWidth="1"/>
    <col min="9509" max="9728" width="9.140625" style="128"/>
    <col min="9729" max="9729" width="29.85546875" style="128" customWidth="1"/>
    <col min="9730" max="9730" width="19" style="128" customWidth="1"/>
    <col min="9731" max="9731" width="8" style="128" customWidth="1"/>
    <col min="9732" max="9740" width="6.42578125" style="128" customWidth="1"/>
    <col min="9741" max="9741" width="1.28515625" style="128" customWidth="1"/>
    <col min="9742" max="9742" width="5.140625" style="128" customWidth="1"/>
    <col min="9743" max="9743" width="0" style="128" hidden="1" customWidth="1"/>
    <col min="9744" max="9744" width="0.42578125" style="128" customWidth="1"/>
    <col min="9745" max="9745" width="5.42578125" style="128" customWidth="1"/>
    <col min="9746" max="9746" width="0" style="128" hidden="1" customWidth="1"/>
    <col min="9747" max="9747" width="9.140625" style="128"/>
    <col min="9748" max="9748" width="0" style="128" hidden="1" customWidth="1"/>
    <col min="9749" max="9749" width="15.42578125" style="128" bestFit="1" customWidth="1"/>
    <col min="9750" max="9750" width="0" style="128" hidden="1" customWidth="1"/>
    <col min="9751" max="9751" width="9.140625" style="128"/>
    <col min="9752" max="9752" width="26" style="128" bestFit="1" customWidth="1"/>
    <col min="9753" max="9753" width="0" style="128" hidden="1" customWidth="1"/>
    <col min="9754" max="9754" width="18.28515625" style="128" bestFit="1" customWidth="1"/>
    <col min="9755" max="9755" width="6.7109375" style="128" customWidth="1"/>
    <col min="9756" max="9764" width="6.28515625" style="128" customWidth="1"/>
    <col min="9765" max="9984" width="9.140625" style="128"/>
    <col min="9985" max="9985" width="29.85546875" style="128" customWidth="1"/>
    <col min="9986" max="9986" width="19" style="128" customWidth="1"/>
    <col min="9987" max="9987" width="8" style="128" customWidth="1"/>
    <col min="9988" max="9996" width="6.42578125" style="128" customWidth="1"/>
    <col min="9997" max="9997" width="1.28515625" style="128" customWidth="1"/>
    <col min="9998" max="9998" width="5.140625" style="128" customWidth="1"/>
    <col min="9999" max="9999" width="0" style="128" hidden="1" customWidth="1"/>
    <col min="10000" max="10000" width="0.42578125" style="128" customWidth="1"/>
    <col min="10001" max="10001" width="5.42578125" style="128" customWidth="1"/>
    <col min="10002" max="10002" width="0" style="128" hidden="1" customWidth="1"/>
    <col min="10003" max="10003" width="9.140625" style="128"/>
    <col min="10004" max="10004" width="0" style="128" hidden="1" customWidth="1"/>
    <col min="10005" max="10005" width="15.42578125" style="128" bestFit="1" customWidth="1"/>
    <col min="10006" max="10006" width="0" style="128" hidden="1" customWidth="1"/>
    <col min="10007" max="10007" width="9.140625" style="128"/>
    <col min="10008" max="10008" width="26" style="128" bestFit="1" customWidth="1"/>
    <col min="10009" max="10009" width="0" style="128" hidden="1" customWidth="1"/>
    <col min="10010" max="10010" width="18.28515625" style="128" bestFit="1" customWidth="1"/>
    <col min="10011" max="10011" width="6.7109375" style="128" customWidth="1"/>
    <col min="10012" max="10020" width="6.28515625" style="128" customWidth="1"/>
    <col min="10021" max="10240" width="9.140625" style="128"/>
    <col min="10241" max="10241" width="29.85546875" style="128" customWidth="1"/>
    <col min="10242" max="10242" width="19" style="128" customWidth="1"/>
    <col min="10243" max="10243" width="8" style="128" customWidth="1"/>
    <col min="10244" max="10252" width="6.42578125" style="128" customWidth="1"/>
    <col min="10253" max="10253" width="1.28515625" style="128" customWidth="1"/>
    <col min="10254" max="10254" width="5.140625" style="128" customWidth="1"/>
    <col min="10255" max="10255" width="0" style="128" hidden="1" customWidth="1"/>
    <col min="10256" max="10256" width="0.42578125" style="128" customWidth="1"/>
    <col min="10257" max="10257" width="5.42578125" style="128" customWidth="1"/>
    <col min="10258" max="10258" width="0" style="128" hidden="1" customWidth="1"/>
    <col min="10259" max="10259" width="9.140625" style="128"/>
    <col min="10260" max="10260" width="0" style="128" hidden="1" customWidth="1"/>
    <col min="10261" max="10261" width="15.42578125" style="128" bestFit="1" customWidth="1"/>
    <col min="10262" max="10262" width="0" style="128" hidden="1" customWidth="1"/>
    <col min="10263" max="10263" width="9.140625" style="128"/>
    <col min="10264" max="10264" width="26" style="128" bestFit="1" customWidth="1"/>
    <col min="10265" max="10265" width="0" style="128" hidden="1" customWidth="1"/>
    <col min="10266" max="10266" width="18.28515625" style="128" bestFit="1" customWidth="1"/>
    <col min="10267" max="10267" width="6.7109375" style="128" customWidth="1"/>
    <col min="10268" max="10276" width="6.28515625" style="128" customWidth="1"/>
    <col min="10277" max="10496" width="9.140625" style="128"/>
    <col min="10497" max="10497" width="29.85546875" style="128" customWidth="1"/>
    <col min="10498" max="10498" width="19" style="128" customWidth="1"/>
    <col min="10499" max="10499" width="8" style="128" customWidth="1"/>
    <col min="10500" max="10508" width="6.42578125" style="128" customWidth="1"/>
    <col min="10509" max="10509" width="1.28515625" style="128" customWidth="1"/>
    <col min="10510" max="10510" width="5.140625" style="128" customWidth="1"/>
    <col min="10511" max="10511" width="0" style="128" hidden="1" customWidth="1"/>
    <col min="10512" max="10512" width="0.42578125" style="128" customWidth="1"/>
    <col min="10513" max="10513" width="5.42578125" style="128" customWidth="1"/>
    <col min="10514" max="10514" width="0" style="128" hidden="1" customWidth="1"/>
    <col min="10515" max="10515" width="9.140625" style="128"/>
    <col min="10516" max="10516" width="0" style="128" hidden="1" customWidth="1"/>
    <col min="10517" max="10517" width="15.42578125" style="128" bestFit="1" customWidth="1"/>
    <col min="10518" max="10518" width="0" style="128" hidden="1" customWidth="1"/>
    <col min="10519" max="10519" width="9.140625" style="128"/>
    <col min="10520" max="10520" width="26" style="128" bestFit="1" customWidth="1"/>
    <col min="10521" max="10521" width="0" style="128" hidden="1" customWidth="1"/>
    <col min="10522" max="10522" width="18.28515625" style="128" bestFit="1" customWidth="1"/>
    <col min="10523" max="10523" width="6.7109375" style="128" customWidth="1"/>
    <col min="10524" max="10532" width="6.28515625" style="128" customWidth="1"/>
    <col min="10533" max="10752" width="9.140625" style="128"/>
    <col min="10753" max="10753" width="29.85546875" style="128" customWidth="1"/>
    <col min="10754" max="10754" width="19" style="128" customWidth="1"/>
    <col min="10755" max="10755" width="8" style="128" customWidth="1"/>
    <col min="10756" max="10764" width="6.42578125" style="128" customWidth="1"/>
    <col min="10765" max="10765" width="1.28515625" style="128" customWidth="1"/>
    <col min="10766" max="10766" width="5.140625" style="128" customWidth="1"/>
    <col min="10767" max="10767" width="0" style="128" hidden="1" customWidth="1"/>
    <col min="10768" max="10768" width="0.42578125" style="128" customWidth="1"/>
    <col min="10769" max="10769" width="5.42578125" style="128" customWidth="1"/>
    <col min="10770" max="10770" width="0" style="128" hidden="1" customWidth="1"/>
    <col min="10771" max="10771" width="9.140625" style="128"/>
    <col min="10772" max="10772" width="0" style="128" hidden="1" customWidth="1"/>
    <col min="10773" max="10773" width="15.42578125" style="128" bestFit="1" customWidth="1"/>
    <col min="10774" max="10774" width="0" style="128" hidden="1" customWidth="1"/>
    <col min="10775" max="10775" width="9.140625" style="128"/>
    <col min="10776" max="10776" width="26" style="128" bestFit="1" customWidth="1"/>
    <col min="10777" max="10777" width="0" style="128" hidden="1" customWidth="1"/>
    <col min="10778" max="10778" width="18.28515625" style="128" bestFit="1" customWidth="1"/>
    <col min="10779" max="10779" width="6.7109375" style="128" customWidth="1"/>
    <col min="10780" max="10788" width="6.28515625" style="128" customWidth="1"/>
    <col min="10789" max="11008" width="9.140625" style="128"/>
    <col min="11009" max="11009" width="29.85546875" style="128" customWidth="1"/>
    <col min="11010" max="11010" width="19" style="128" customWidth="1"/>
    <col min="11011" max="11011" width="8" style="128" customWidth="1"/>
    <col min="11012" max="11020" width="6.42578125" style="128" customWidth="1"/>
    <col min="11021" max="11021" width="1.28515625" style="128" customWidth="1"/>
    <col min="11022" max="11022" width="5.140625" style="128" customWidth="1"/>
    <col min="11023" max="11023" width="0" style="128" hidden="1" customWidth="1"/>
    <col min="11024" max="11024" width="0.42578125" style="128" customWidth="1"/>
    <col min="11025" max="11025" width="5.42578125" style="128" customWidth="1"/>
    <col min="11026" max="11026" width="0" style="128" hidden="1" customWidth="1"/>
    <col min="11027" max="11027" width="9.140625" style="128"/>
    <col min="11028" max="11028" width="0" style="128" hidden="1" customWidth="1"/>
    <col min="11029" max="11029" width="15.42578125" style="128" bestFit="1" customWidth="1"/>
    <col min="11030" max="11030" width="0" style="128" hidden="1" customWidth="1"/>
    <col min="11031" max="11031" width="9.140625" style="128"/>
    <col min="11032" max="11032" width="26" style="128" bestFit="1" customWidth="1"/>
    <col min="11033" max="11033" width="0" style="128" hidden="1" customWidth="1"/>
    <col min="11034" max="11034" width="18.28515625" style="128" bestFit="1" customWidth="1"/>
    <col min="11035" max="11035" width="6.7109375" style="128" customWidth="1"/>
    <col min="11036" max="11044" width="6.28515625" style="128" customWidth="1"/>
    <col min="11045" max="11264" width="9.140625" style="128"/>
    <col min="11265" max="11265" width="29.85546875" style="128" customWidth="1"/>
    <col min="11266" max="11266" width="19" style="128" customWidth="1"/>
    <col min="11267" max="11267" width="8" style="128" customWidth="1"/>
    <col min="11268" max="11276" width="6.42578125" style="128" customWidth="1"/>
    <col min="11277" max="11277" width="1.28515625" style="128" customWidth="1"/>
    <col min="11278" max="11278" width="5.140625" style="128" customWidth="1"/>
    <col min="11279" max="11279" width="0" style="128" hidden="1" customWidth="1"/>
    <col min="11280" max="11280" width="0.42578125" style="128" customWidth="1"/>
    <col min="11281" max="11281" width="5.42578125" style="128" customWidth="1"/>
    <col min="11282" max="11282" width="0" style="128" hidden="1" customWidth="1"/>
    <col min="11283" max="11283" width="9.140625" style="128"/>
    <col min="11284" max="11284" width="0" style="128" hidden="1" customWidth="1"/>
    <col min="11285" max="11285" width="15.42578125" style="128" bestFit="1" customWidth="1"/>
    <col min="11286" max="11286" width="0" style="128" hidden="1" customWidth="1"/>
    <col min="11287" max="11287" width="9.140625" style="128"/>
    <col min="11288" max="11288" width="26" style="128" bestFit="1" customWidth="1"/>
    <col min="11289" max="11289" width="0" style="128" hidden="1" customWidth="1"/>
    <col min="11290" max="11290" width="18.28515625" style="128" bestFit="1" customWidth="1"/>
    <col min="11291" max="11291" width="6.7109375" style="128" customWidth="1"/>
    <col min="11292" max="11300" width="6.28515625" style="128" customWidth="1"/>
    <col min="11301" max="11520" width="9.140625" style="128"/>
    <col min="11521" max="11521" width="29.85546875" style="128" customWidth="1"/>
    <col min="11522" max="11522" width="19" style="128" customWidth="1"/>
    <col min="11523" max="11523" width="8" style="128" customWidth="1"/>
    <col min="11524" max="11532" width="6.42578125" style="128" customWidth="1"/>
    <col min="11533" max="11533" width="1.28515625" style="128" customWidth="1"/>
    <col min="11534" max="11534" width="5.140625" style="128" customWidth="1"/>
    <col min="11535" max="11535" width="0" style="128" hidden="1" customWidth="1"/>
    <col min="11536" max="11536" width="0.42578125" style="128" customWidth="1"/>
    <col min="11537" max="11537" width="5.42578125" style="128" customWidth="1"/>
    <col min="11538" max="11538" width="0" style="128" hidden="1" customWidth="1"/>
    <col min="11539" max="11539" width="9.140625" style="128"/>
    <col min="11540" max="11540" width="0" style="128" hidden="1" customWidth="1"/>
    <col min="11541" max="11541" width="15.42578125" style="128" bestFit="1" customWidth="1"/>
    <col min="11542" max="11542" width="0" style="128" hidden="1" customWidth="1"/>
    <col min="11543" max="11543" width="9.140625" style="128"/>
    <col min="11544" max="11544" width="26" style="128" bestFit="1" customWidth="1"/>
    <col min="11545" max="11545" width="0" style="128" hidden="1" customWidth="1"/>
    <col min="11546" max="11546" width="18.28515625" style="128" bestFit="1" customWidth="1"/>
    <col min="11547" max="11547" width="6.7109375" style="128" customWidth="1"/>
    <col min="11548" max="11556" width="6.28515625" style="128" customWidth="1"/>
    <col min="11557" max="11776" width="9.140625" style="128"/>
    <col min="11777" max="11777" width="29.85546875" style="128" customWidth="1"/>
    <col min="11778" max="11778" width="19" style="128" customWidth="1"/>
    <col min="11779" max="11779" width="8" style="128" customWidth="1"/>
    <col min="11780" max="11788" width="6.42578125" style="128" customWidth="1"/>
    <col min="11789" max="11789" width="1.28515625" style="128" customWidth="1"/>
    <col min="11790" max="11790" width="5.140625" style="128" customWidth="1"/>
    <col min="11791" max="11791" width="0" style="128" hidden="1" customWidth="1"/>
    <col min="11792" max="11792" width="0.42578125" style="128" customWidth="1"/>
    <col min="11793" max="11793" width="5.42578125" style="128" customWidth="1"/>
    <col min="11794" max="11794" width="0" style="128" hidden="1" customWidth="1"/>
    <col min="11795" max="11795" width="9.140625" style="128"/>
    <col min="11796" max="11796" width="0" style="128" hidden="1" customWidth="1"/>
    <col min="11797" max="11797" width="15.42578125" style="128" bestFit="1" customWidth="1"/>
    <col min="11798" max="11798" width="0" style="128" hidden="1" customWidth="1"/>
    <col min="11799" max="11799" width="9.140625" style="128"/>
    <col min="11800" max="11800" width="26" style="128" bestFit="1" customWidth="1"/>
    <col min="11801" max="11801" width="0" style="128" hidden="1" customWidth="1"/>
    <col min="11802" max="11802" width="18.28515625" style="128" bestFit="1" customWidth="1"/>
    <col min="11803" max="11803" width="6.7109375" style="128" customWidth="1"/>
    <col min="11804" max="11812" width="6.28515625" style="128" customWidth="1"/>
    <col min="11813" max="12032" width="9.140625" style="128"/>
    <col min="12033" max="12033" width="29.85546875" style="128" customWidth="1"/>
    <col min="12034" max="12034" width="19" style="128" customWidth="1"/>
    <col min="12035" max="12035" width="8" style="128" customWidth="1"/>
    <col min="12036" max="12044" width="6.42578125" style="128" customWidth="1"/>
    <col min="12045" max="12045" width="1.28515625" style="128" customWidth="1"/>
    <col min="12046" max="12046" width="5.140625" style="128" customWidth="1"/>
    <col min="12047" max="12047" width="0" style="128" hidden="1" customWidth="1"/>
    <col min="12048" max="12048" width="0.42578125" style="128" customWidth="1"/>
    <col min="12049" max="12049" width="5.42578125" style="128" customWidth="1"/>
    <col min="12050" max="12050" width="0" style="128" hidden="1" customWidth="1"/>
    <col min="12051" max="12051" width="9.140625" style="128"/>
    <col min="12052" max="12052" width="0" style="128" hidden="1" customWidth="1"/>
    <col min="12053" max="12053" width="15.42578125" style="128" bestFit="1" customWidth="1"/>
    <col min="12054" max="12054" width="0" style="128" hidden="1" customWidth="1"/>
    <col min="12055" max="12055" width="9.140625" style="128"/>
    <col min="12056" max="12056" width="26" style="128" bestFit="1" customWidth="1"/>
    <col min="12057" max="12057" width="0" style="128" hidden="1" customWidth="1"/>
    <col min="12058" max="12058" width="18.28515625" style="128" bestFit="1" customWidth="1"/>
    <col min="12059" max="12059" width="6.7109375" style="128" customWidth="1"/>
    <col min="12060" max="12068" width="6.28515625" style="128" customWidth="1"/>
    <col min="12069" max="12288" width="9.140625" style="128"/>
    <col min="12289" max="12289" width="29.85546875" style="128" customWidth="1"/>
    <col min="12290" max="12290" width="19" style="128" customWidth="1"/>
    <col min="12291" max="12291" width="8" style="128" customWidth="1"/>
    <col min="12292" max="12300" width="6.42578125" style="128" customWidth="1"/>
    <col min="12301" max="12301" width="1.28515625" style="128" customWidth="1"/>
    <col min="12302" max="12302" width="5.140625" style="128" customWidth="1"/>
    <col min="12303" max="12303" width="0" style="128" hidden="1" customWidth="1"/>
    <col min="12304" max="12304" width="0.42578125" style="128" customWidth="1"/>
    <col min="12305" max="12305" width="5.42578125" style="128" customWidth="1"/>
    <col min="12306" max="12306" width="0" style="128" hidden="1" customWidth="1"/>
    <col min="12307" max="12307" width="9.140625" style="128"/>
    <col min="12308" max="12308" width="0" style="128" hidden="1" customWidth="1"/>
    <col min="12309" max="12309" width="15.42578125" style="128" bestFit="1" customWidth="1"/>
    <col min="12310" max="12310" width="0" style="128" hidden="1" customWidth="1"/>
    <col min="12311" max="12311" width="9.140625" style="128"/>
    <col min="12312" max="12312" width="26" style="128" bestFit="1" customWidth="1"/>
    <col min="12313" max="12313" width="0" style="128" hidden="1" customWidth="1"/>
    <col min="12314" max="12314" width="18.28515625" style="128" bestFit="1" customWidth="1"/>
    <col min="12315" max="12315" width="6.7109375" style="128" customWidth="1"/>
    <col min="12316" max="12324" width="6.28515625" style="128" customWidth="1"/>
    <col min="12325" max="12544" width="9.140625" style="128"/>
    <col min="12545" max="12545" width="29.85546875" style="128" customWidth="1"/>
    <col min="12546" max="12546" width="19" style="128" customWidth="1"/>
    <col min="12547" max="12547" width="8" style="128" customWidth="1"/>
    <col min="12548" max="12556" width="6.42578125" style="128" customWidth="1"/>
    <col min="12557" max="12557" width="1.28515625" style="128" customWidth="1"/>
    <col min="12558" max="12558" width="5.140625" style="128" customWidth="1"/>
    <col min="12559" max="12559" width="0" style="128" hidden="1" customWidth="1"/>
    <col min="12560" max="12560" width="0.42578125" style="128" customWidth="1"/>
    <col min="12561" max="12561" width="5.42578125" style="128" customWidth="1"/>
    <col min="12562" max="12562" width="0" style="128" hidden="1" customWidth="1"/>
    <col min="12563" max="12563" width="9.140625" style="128"/>
    <col min="12564" max="12564" width="0" style="128" hidden="1" customWidth="1"/>
    <col min="12565" max="12565" width="15.42578125" style="128" bestFit="1" customWidth="1"/>
    <col min="12566" max="12566" width="0" style="128" hidden="1" customWidth="1"/>
    <col min="12567" max="12567" width="9.140625" style="128"/>
    <col min="12568" max="12568" width="26" style="128" bestFit="1" customWidth="1"/>
    <col min="12569" max="12569" width="0" style="128" hidden="1" customWidth="1"/>
    <col min="12570" max="12570" width="18.28515625" style="128" bestFit="1" customWidth="1"/>
    <col min="12571" max="12571" width="6.7109375" style="128" customWidth="1"/>
    <col min="12572" max="12580" width="6.28515625" style="128" customWidth="1"/>
    <col min="12581" max="12800" width="9.140625" style="128"/>
    <col min="12801" max="12801" width="29.85546875" style="128" customWidth="1"/>
    <col min="12802" max="12802" width="19" style="128" customWidth="1"/>
    <col min="12803" max="12803" width="8" style="128" customWidth="1"/>
    <col min="12804" max="12812" width="6.42578125" style="128" customWidth="1"/>
    <col min="12813" max="12813" width="1.28515625" style="128" customWidth="1"/>
    <col min="12814" max="12814" width="5.140625" style="128" customWidth="1"/>
    <col min="12815" max="12815" width="0" style="128" hidden="1" customWidth="1"/>
    <col min="12816" max="12816" width="0.42578125" style="128" customWidth="1"/>
    <col min="12817" max="12817" width="5.42578125" style="128" customWidth="1"/>
    <col min="12818" max="12818" width="0" style="128" hidden="1" customWidth="1"/>
    <col min="12819" max="12819" width="9.140625" style="128"/>
    <col min="12820" max="12820" width="0" style="128" hidden="1" customWidth="1"/>
    <col min="12821" max="12821" width="15.42578125" style="128" bestFit="1" customWidth="1"/>
    <col min="12822" max="12822" width="0" style="128" hidden="1" customWidth="1"/>
    <col min="12823" max="12823" width="9.140625" style="128"/>
    <col min="12824" max="12824" width="26" style="128" bestFit="1" customWidth="1"/>
    <col min="12825" max="12825" width="0" style="128" hidden="1" customWidth="1"/>
    <col min="12826" max="12826" width="18.28515625" style="128" bestFit="1" customWidth="1"/>
    <col min="12827" max="12827" width="6.7109375" style="128" customWidth="1"/>
    <col min="12828" max="12836" width="6.28515625" style="128" customWidth="1"/>
    <col min="12837" max="13056" width="9.140625" style="128"/>
    <col min="13057" max="13057" width="29.85546875" style="128" customWidth="1"/>
    <col min="13058" max="13058" width="19" style="128" customWidth="1"/>
    <col min="13059" max="13059" width="8" style="128" customWidth="1"/>
    <col min="13060" max="13068" width="6.42578125" style="128" customWidth="1"/>
    <col min="13069" max="13069" width="1.28515625" style="128" customWidth="1"/>
    <col min="13070" max="13070" width="5.140625" style="128" customWidth="1"/>
    <col min="13071" max="13071" width="0" style="128" hidden="1" customWidth="1"/>
    <col min="13072" max="13072" width="0.42578125" style="128" customWidth="1"/>
    <col min="13073" max="13073" width="5.42578125" style="128" customWidth="1"/>
    <col min="13074" max="13074" width="0" style="128" hidden="1" customWidth="1"/>
    <col min="13075" max="13075" width="9.140625" style="128"/>
    <col min="13076" max="13076" width="0" style="128" hidden="1" customWidth="1"/>
    <col min="13077" max="13077" width="15.42578125" style="128" bestFit="1" customWidth="1"/>
    <col min="13078" max="13078" width="0" style="128" hidden="1" customWidth="1"/>
    <col min="13079" max="13079" width="9.140625" style="128"/>
    <col min="13080" max="13080" width="26" style="128" bestFit="1" customWidth="1"/>
    <col min="13081" max="13081" width="0" style="128" hidden="1" customWidth="1"/>
    <col min="13082" max="13082" width="18.28515625" style="128" bestFit="1" customWidth="1"/>
    <col min="13083" max="13083" width="6.7109375" style="128" customWidth="1"/>
    <col min="13084" max="13092" width="6.28515625" style="128" customWidth="1"/>
    <col min="13093" max="13312" width="9.140625" style="128"/>
    <col min="13313" max="13313" width="29.85546875" style="128" customWidth="1"/>
    <col min="13314" max="13314" width="19" style="128" customWidth="1"/>
    <col min="13315" max="13315" width="8" style="128" customWidth="1"/>
    <col min="13316" max="13324" width="6.42578125" style="128" customWidth="1"/>
    <col min="13325" max="13325" width="1.28515625" style="128" customWidth="1"/>
    <col min="13326" max="13326" width="5.140625" style="128" customWidth="1"/>
    <col min="13327" max="13327" width="0" style="128" hidden="1" customWidth="1"/>
    <col min="13328" max="13328" width="0.42578125" style="128" customWidth="1"/>
    <col min="13329" max="13329" width="5.42578125" style="128" customWidth="1"/>
    <col min="13330" max="13330" width="0" style="128" hidden="1" customWidth="1"/>
    <col min="13331" max="13331" width="9.140625" style="128"/>
    <col min="13332" max="13332" width="0" style="128" hidden="1" customWidth="1"/>
    <col min="13333" max="13333" width="15.42578125" style="128" bestFit="1" customWidth="1"/>
    <col min="13334" max="13334" width="0" style="128" hidden="1" customWidth="1"/>
    <col min="13335" max="13335" width="9.140625" style="128"/>
    <col min="13336" max="13336" width="26" style="128" bestFit="1" customWidth="1"/>
    <col min="13337" max="13337" width="0" style="128" hidden="1" customWidth="1"/>
    <col min="13338" max="13338" width="18.28515625" style="128" bestFit="1" customWidth="1"/>
    <col min="13339" max="13339" width="6.7109375" style="128" customWidth="1"/>
    <col min="13340" max="13348" width="6.28515625" style="128" customWidth="1"/>
    <col min="13349" max="13568" width="9.140625" style="128"/>
    <col min="13569" max="13569" width="29.85546875" style="128" customWidth="1"/>
    <col min="13570" max="13570" width="19" style="128" customWidth="1"/>
    <col min="13571" max="13571" width="8" style="128" customWidth="1"/>
    <col min="13572" max="13580" width="6.42578125" style="128" customWidth="1"/>
    <col min="13581" max="13581" width="1.28515625" style="128" customWidth="1"/>
    <col min="13582" max="13582" width="5.140625" style="128" customWidth="1"/>
    <col min="13583" max="13583" width="0" style="128" hidden="1" customWidth="1"/>
    <col min="13584" max="13584" width="0.42578125" style="128" customWidth="1"/>
    <col min="13585" max="13585" width="5.42578125" style="128" customWidth="1"/>
    <col min="13586" max="13586" width="0" style="128" hidden="1" customWidth="1"/>
    <col min="13587" max="13587" width="9.140625" style="128"/>
    <col min="13588" max="13588" width="0" style="128" hidden="1" customWidth="1"/>
    <col min="13589" max="13589" width="15.42578125" style="128" bestFit="1" customWidth="1"/>
    <col min="13590" max="13590" width="0" style="128" hidden="1" customWidth="1"/>
    <col min="13591" max="13591" width="9.140625" style="128"/>
    <col min="13592" max="13592" width="26" style="128" bestFit="1" customWidth="1"/>
    <col min="13593" max="13593" width="0" style="128" hidden="1" customWidth="1"/>
    <col min="13594" max="13594" width="18.28515625" style="128" bestFit="1" customWidth="1"/>
    <col min="13595" max="13595" width="6.7109375" style="128" customWidth="1"/>
    <col min="13596" max="13604" width="6.28515625" style="128" customWidth="1"/>
    <col min="13605" max="13824" width="9.140625" style="128"/>
    <col min="13825" max="13825" width="29.85546875" style="128" customWidth="1"/>
    <col min="13826" max="13826" width="19" style="128" customWidth="1"/>
    <col min="13827" max="13827" width="8" style="128" customWidth="1"/>
    <col min="13828" max="13836" width="6.42578125" style="128" customWidth="1"/>
    <col min="13837" max="13837" width="1.28515625" style="128" customWidth="1"/>
    <col min="13838" max="13838" width="5.140625" style="128" customWidth="1"/>
    <col min="13839" max="13839" width="0" style="128" hidden="1" customWidth="1"/>
    <col min="13840" max="13840" width="0.42578125" style="128" customWidth="1"/>
    <col min="13841" max="13841" width="5.42578125" style="128" customWidth="1"/>
    <col min="13842" max="13842" width="0" style="128" hidden="1" customWidth="1"/>
    <col min="13843" max="13843" width="9.140625" style="128"/>
    <col min="13844" max="13844" width="0" style="128" hidden="1" customWidth="1"/>
    <col min="13845" max="13845" width="15.42578125" style="128" bestFit="1" customWidth="1"/>
    <col min="13846" max="13846" width="0" style="128" hidden="1" customWidth="1"/>
    <col min="13847" max="13847" width="9.140625" style="128"/>
    <col min="13848" max="13848" width="26" style="128" bestFit="1" customWidth="1"/>
    <col min="13849" max="13849" width="0" style="128" hidden="1" customWidth="1"/>
    <col min="13850" max="13850" width="18.28515625" style="128" bestFit="1" customWidth="1"/>
    <col min="13851" max="13851" width="6.7109375" style="128" customWidth="1"/>
    <col min="13852" max="13860" width="6.28515625" style="128" customWidth="1"/>
    <col min="13861" max="14080" width="9.140625" style="128"/>
    <col min="14081" max="14081" width="29.85546875" style="128" customWidth="1"/>
    <col min="14082" max="14082" width="19" style="128" customWidth="1"/>
    <col min="14083" max="14083" width="8" style="128" customWidth="1"/>
    <col min="14084" max="14092" width="6.42578125" style="128" customWidth="1"/>
    <col min="14093" max="14093" width="1.28515625" style="128" customWidth="1"/>
    <col min="14094" max="14094" width="5.140625" style="128" customWidth="1"/>
    <col min="14095" max="14095" width="0" style="128" hidden="1" customWidth="1"/>
    <col min="14096" max="14096" width="0.42578125" style="128" customWidth="1"/>
    <col min="14097" max="14097" width="5.42578125" style="128" customWidth="1"/>
    <col min="14098" max="14098" width="0" style="128" hidden="1" customWidth="1"/>
    <col min="14099" max="14099" width="9.140625" style="128"/>
    <col min="14100" max="14100" width="0" style="128" hidden="1" customWidth="1"/>
    <col min="14101" max="14101" width="15.42578125" style="128" bestFit="1" customWidth="1"/>
    <col min="14102" max="14102" width="0" style="128" hidden="1" customWidth="1"/>
    <col min="14103" max="14103" width="9.140625" style="128"/>
    <col min="14104" max="14104" width="26" style="128" bestFit="1" customWidth="1"/>
    <col min="14105" max="14105" width="0" style="128" hidden="1" customWidth="1"/>
    <col min="14106" max="14106" width="18.28515625" style="128" bestFit="1" customWidth="1"/>
    <col min="14107" max="14107" width="6.7109375" style="128" customWidth="1"/>
    <col min="14108" max="14116" width="6.28515625" style="128" customWidth="1"/>
    <col min="14117" max="14336" width="9.140625" style="128"/>
    <col min="14337" max="14337" width="29.85546875" style="128" customWidth="1"/>
    <col min="14338" max="14338" width="19" style="128" customWidth="1"/>
    <col min="14339" max="14339" width="8" style="128" customWidth="1"/>
    <col min="14340" max="14348" width="6.42578125" style="128" customWidth="1"/>
    <col min="14349" max="14349" width="1.28515625" style="128" customWidth="1"/>
    <col min="14350" max="14350" width="5.140625" style="128" customWidth="1"/>
    <col min="14351" max="14351" width="0" style="128" hidden="1" customWidth="1"/>
    <col min="14352" max="14352" width="0.42578125" style="128" customWidth="1"/>
    <col min="14353" max="14353" width="5.42578125" style="128" customWidth="1"/>
    <col min="14354" max="14354" width="0" style="128" hidden="1" customWidth="1"/>
    <col min="14355" max="14355" width="9.140625" style="128"/>
    <col min="14356" max="14356" width="0" style="128" hidden="1" customWidth="1"/>
    <col min="14357" max="14357" width="15.42578125" style="128" bestFit="1" customWidth="1"/>
    <col min="14358" max="14358" width="0" style="128" hidden="1" customWidth="1"/>
    <col min="14359" max="14359" width="9.140625" style="128"/>
    <col min="14360" max="14360" width="26" style="128" bestFit="1" customWidth="1"/>
    <col min="14361" max="14361" width="0" style="128" hidden="1" customWidth="1"/>
    <col min="14362" max="14362" width="18.28515625" style="128" bestFit="1" customWidth="1"/>
    <col min="14363" max="14363" width="6.7109375" style="128" customWidth="1"/>
    <col min="14364" max="14372" width="6.28515625" style="128" customWidth="1"/>
    <col min="14373" max="14592" width="9.140625" style="128"/>
    <col min="14593" max="14593" width="29.85546875" style="128" customWidth="1"/>
    <col min="14594" max="14594" width="19" style="128" customWidth="1"/>
    <col min="14595" max="14595" width="8" style="128" customWidth="1"/>
    <col min="14596" max="14604" width="6.42578125" style="128" customWidth="1"/>
    <col min="14605" max="14605" width="1.28515625" style="128" customWidth="1"/>
    <col min="14606" max="14606" width="5.140625" style="128" customWidth="1"/>
    <col min="14607" max="14607" width="0" style="128" hidden="1" customWidth="1"/>
    <col min="14608" max="14608" width="0.42578125" style="128" customWidth="1"/>
    <col min="14609" max="14609" width="5.42578125" style="128" customWidth="1"/>
    <col min="14610" max="14610" width="0" style="128" hidden="1" customWidth="1"/>
    <col min="14611" max="14611" width="9.140625" style="128"/>
    <col min="14612" max="14612" width="0" style="128" hidden="1" customWidth="1"/>
    <col min="14613" max="14613" width="15.42578125" style="128" bestFit="1" customWidth="1"/>
    <col min="14614" max="14614" width="0" style="128" hidden="1" customWidth="1"/>
    <col min="14615" max="14615" width="9.140625" style="128"/>
    <col min="14616" max="14616" width="26" style="128" bestFit="1" customWidth="1"/>
    <col min="14617" max="14617" width="0" style="128" hidden="1" customWidth="1"/>
    <col min="14618" max="14618" width="18.28515625" style="128" bestFit="1" customWidth="1"/>
    <col min="14619" max="14619" width="6.7109375" style="128" customWidth="1"/>
    <col min="14620" max="14628" width="6.28515625" style="128" customWidth="1"/>
    <col min="14629" max="14848" width="9.140625" style="128"/>
    <col min="14849" max="14849" width="29.85546875" style="128" customWidth="1"/>
    <col min="14850" max="14850" width="19" style="128" customWidth="1"/>
    <col min="14851" max="14851" width="8" style="128" customWidth="1"/>
    <col min="14852" max="14860" width="6.42578125" style="128" customWidth="1"/>
    <col min="14861" max="14861" width="1.28515625" style="128" customWidth="1"/>
    <col min="14862" max="14862" width="5.140625" style="128" customWidth="1"/>
    <col min="14863" max="14863" width="0" style="128" hidden="1" customWidth="1"/>
    <col min="14864" max="14864" width="0.42578125" style="128" customWidth="1"/>
    <col min="14865" max="14865" width="5.42578125" style="128" customWidth="1"/>
    <col min="14866" max="14866" width="0" style="128" hidden="1" customWidth="1"/>
    <col min="14867" max="14867" width="9.140625" style="128"/>
    <col min="14868" max="14868" width="0" style="128" hidden="1" customWidth="1"/>
    <col min="14869" max="14869" width="15.42578125" style="128" bestFit="1" customWidth="1"/>
    <col min="14870" max="14870" width="0" style="128" hidden="1" customWidth="1"/>
    <col min="14871" max="14871" width="9.140625" style="128"/>
    <col min="14872" max="14872" width="26" style="128" bestFit="1" customWidth="1"/>
    <col min="14873" max="14873" width="0" style="128" hidden="1" customWidth="1"/>
    <col min="14874" max="14874" width="18.28515625" style="128" bestFit="1" customWidth="1"/>
    <col min="14875" max="14875" width="6.7109375" style="128" customWidth="1"/>
    <col min="14876" max="14884" width="6.28515625" style="128" customWidth="1"/>
    <col min="14885" max="15104" width="9.140625" style="128"/>
    <col min="15105" max="15105" width="29.85546875" style="128" customWidth="1"/>
    <col min="15106" max="15106" width="19" style="128" customWidth="1"/>
    <col min="15107" max="15107" width="8" style="128" customWidth="1"/>
    <col min="15108" max="15116" width="6.42578125" style="128" customWidth="1"/>
    <col min="15117" max="15117" width="1.28515625" style="128" customWidth="1"/>
    <col min="15118" max="15118" width="5.140625" style="128" customWidth="1"/>
    <col min="15119" max="15119" width="0" style="128" hidden="1" customWidth="1"/>
    <col min="15120" max="15120" width="0.42578125" style="128" customWidth="1"/>
    <col min="15121" max="15121" width="5.42578125" style="128" customWidth="1"/>
    <col min="15122" max="15122" width="0" style="128" hidden="1" customWidth="1"/>
    <col min="15123" max="15123" width="9.140625" style="128"/>
    <col min="15124" max="15124" width="0" style="128" hidden="1" customWidth="1"/>
    <col min="15125" max="15125" width="15.42578125" style="128" bestFit="1" customWidth="1"/>
    <col min="15126" max="15126" width="0" style="128" hidden="1" customWidth="1"/>
    <col min="15127" max="15127" width="9.140625" style="128"/>
    <col min="15128" max="15128" width="26" style="128" bestFit="1" customWidth="1"/>
    <col min="15129" max="15129" width="0" style="128" hidden="1" customWidth="1"/>
    <col min="15130" max="15130" width="18.28515625" style="128" bestFit="1" customWidth="1"/>
    <col min="15131" max="15131" width="6.7109375" style="128" customWidth="1"/>
    <col min="15132" max="15140" width="6.28515625" style="128" customWidth="1"/>
    <col min="15141" max="15360" width="9.140625" style="128"/>
    <col min="15361" max="15361" width="29.85546875" style="128" customWidth="1"/>
    <col min="15362" max="15362" width="19" style="128" customWidth="1"/>
    <col min="15363" max="15363" width="8" style="128" customWidth="1"/>
    <col min="15364" max="15372" width="6.42578125" style="128" customWidth="1"/>
    <col min="15373" max="15373" width="1.28515625" style="128" customWidth="1"/>
    <col min="15374" max="15374" width="5.140625" style="128" customWidth="1"/>
    <col min="15375" max="15375" width="0" style="128" hidden="1" customWidth="1"/>
    <col min="15376" max="15376" width="0.42578125" style="128" customWidth="1"/>
    <col min="15377" max="15377" width="5.42578125" style="128" customWidth="1"/>
    <col min="15378" max="15378" width="0" style="128" hidden="1" customWidth="1"/>
    <col min="15379" max="15379" width="9.140625" style="128"/>
    <col min="15380" max="15380" width="0" style="128" hidden="1" customWidth="1"/>
    <col min="15381" max="15381" width="15.42578125" style="128" bestFit="1" customWidth="1"/>
    <col min="15382" max="15382" width="0" style="128" hidden="1" customWidth="1"/>
    <col min="15383" max="15383" width="9.140625" style="128"/>
    <col min="15384" max="15384" width="26" style="128" bestFit="1" customWidth="1"/>
    <col min="15385" max="15385" width="0" style="128" hidden="1" customWidth="1"/>
    <col min="15386" max="15386" width="18.28515625" style="128" bestFit="1" customWidth="1"/>
    <col min="15387" max="15387" width="6.7109375" style="128" customWidth="1"/>
    <col min="15388" max="15396" width="6.28515625" style="128" customWidth="1"/>
    <col min="15397" max="15616" width="9.140625" style="128"/>
    <col min="15617" max="15617" width="29.85546875" style="128" customWidth="1"/>
    <col min="15618" max="15618" width="19" style="128" customWidth="1"/>
    <col min="15619" max="15619" width="8" style="128" customWidth="1"/>
    <col min="15620" max="15628" width="6.42578125" style="128" customWidth="1"/>
    <col min="15629" max="15629" width="1.28515625" style="128" customWidth="1"/>
    <col min="15630" max="15630" width="5.140625" style="128" customWidth="1"/>
    <col min="15631" max="15631" width="0" style="128" hidden="1" customWidth="1"/>
    <col min="15632" max="15632" width="0.42578125" style="128" customWidth="1"/>
    <col min="15633" max="15633" width="5.42578125" style="128" customWidth="1"/>
    <col min="15634" max="15634" width="0" style="128" hidden="1" customWidth="1"/>
    <col min="15635" max="15635" width="9.140625" style="128"/>
    <col min="15636" max="15636" width="0" style="128" hidden="1" customWidth="1"/>
    <col min="15637" max="15637" width="15.42578125" style="128" bestFit="1" customWidth="1"/>
    <col min="15638" max="15638" width="0" style="128" hidden="1" customWidth="1"/>
    <col min="15639" max="15639" width="9.140625" style="128"/>
    <col min="15640" max="15640" width="26" style="128" bestFit="1" customWidth="1"/>
    <col min="15641" max="15641" width="0" style="128" hidden="1" customWidth="1"/>
    <col min="15642" max="15642" width="18.28515625" style="128" bestFit="1" customWidth="1"/>
    <col min="15643" max="15643" width="6.7109375" style="128" customWidth="1"/>
    <col min="15644" max="15652" width="6.28515625" style="128" customWidth="1"/>
    <col min="15653" max="15872" width="9.140625" style="128"/>
    <col min="15873" max="15873" width="29.85546875" style="128" customWidth="1"/>
    <col min="15874" max="15874" width="19" style="128" customWidth="1"/>
    <col min="15875" max="15875" width="8" style="128" customWidth="1"/>
    <col min="15876" max="15884" width="6.42578125" style="128" customWidth="1"/>
    <col min="15885" max="15885" width="1.28515625" style="128" customWidth="1"/>
    <col min="15886" max="15886" width="5.140625" style="128" customWidth="1"/>
    <col min="15887" max="15887" width="0" style="128" hidden="1" customWidth="1"/>
    <col min="15888" max="15888" width="0.42578125" style="128" customWidth="1"/>
    <col min="15889" max="15889" width="5.42578125" style="128" customWidth="1"/>
    <col min="15890" max="15890" width="0" style="128" hidden="1" customWidth="1"/>
    <col min="15891" max="15891" width="9.140625" style="128"/>
    <col min="15892" max="15892" width="0" style="128" hidden="1" customWidth="1"/>
    <col min="15893" max="15893" width="15.42578125" style="128" bestFit="1" customWidth="1"/>
    <col min="15894" max="15894" width="0" style="128" hidden="1" customWidth="1"/>
    <col min="15895" max="15895" width="9.140625" style="128"/>
    <col min="15896" max="15896" width="26" style="128" bestFit="1" customWidth="1"/>
    <col min="15897" max="15897" width="0" style="128" hidden="1" customWidth="1"/>
    <col min="15898" max="15898" width="18.28515625" style="128" bestFit="1" customWidth="1"/>
    <col min="15899" max="15899" width="6.7109375" style="128" customWidth="1"/>
    <col min="15900" max="15908" width="6.28515625" style="128" customWidth="1"/>
    <col min="15909" max="16128" width="9.140625" style="128"/>
    <col min="16129" max="16129" width="29.85546875" style="128" customWidth="1"/>
    <col min="16130" max="16130" width="19" style="128" customWidth="1"/>
    <col min="16131" max="16131" width="8" style="128" customWidth="1"/>
    <col min="16132" max="16140" width="6.42578125" style="128" customWidth="1"/>
    <col min="16141" max="16141" width="1.28515625" style="128" customWidth="1"/>
    <col min="16142" max="16142" width="5.140625" style="128" customWidth="1"/>
    <col min="16143" max="16143" width="0" style="128" hidden="1" customWidth="1"/>
    <col min="16144" max="16144" width="0.42578125" style="128" customWidth="1"/>
    <col min="16145" max="16145" width="5.42578125" style="128" customWidth="1"/>
    <col min="16146" max="16146" width="0" style="128" hidden="1" customWidth="1"/>
    <col min="16147" max="16147" width="9.140625" style="128"/>
    <col min="16148" max="16148" width="0" style="128" hidden="1" customWidth="1"/>
    <col min="16149" max="16149" width="15.42578125" style="128" bestFit="1" customWidth="1"/>
    <col min="16150" max="16150" width="0" style="128" hidden="1" customWidth="1"/>
    <col min="16151" max="16151" width="9.140625" style="128"/>
    <col min="16152" max="16152" width="26" style="128" bestFit="1" customWidth="1"/>
    <col min="16153" max="16153" width="0" style="128" hidden="1" customWidth="1"/>
    <col min="16154" max="16154" width="18.28515625" style="128" bestFit="1" customWidth="1"/>
    <col min="16155" max="16155" width="6.7109375" style="128" customWidth="1"/>
    <col min="16156" max="16164" width="6.28515625" style="128" customWidth="1"/>
    <col min="16165" max="16384" width="9.140625" style="128"/>
  </cols>
  <sheetData>
    <row r="1" spans="1:37" s="8" customFormat="1" ht="24.75" customHeight="1" thickBot="1">
      <c r="A1" s="1" t="s">
        <v>170</v>
      </c>
      <c r="C1" s="116"/>
      <c r="K1" s="12"/>
      <c r="M1" s="117"/>
      <c r="N1" s="118"/>
      <c r="O1" s="119"/>
      <c r="P1" s="120"/>
      <c r="Q1" s="84"/>
      <c r="R1" s="120"/>
      <c r="T1" s="6"/>
      <c r="U1" s="7"/>
      <c r="V1" s="7"/>
      <c r="X1" s="9"/>
      <c r="Y1" s="10"/>
      <c r="Z1" s="11"/>
      <c r="AB1" s="12"/>
    </row>
    <row r="2" spans="1:37" s="8" customFormat="1" ht="16.5" customHeight="1" thickBot="1">
      <c r="A2" s="13" t="s">
        <v>94</v>
      </c>
      <c r="B2" s="85"/>
      <c r="C2" s="116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6"/>
      <c r="U2" s="7"/>
      <c r="V2" s="7"/>
      <c r="X2" s="9"/>
      <c r="Y2" s="10"/>
      <c r="Z2" s="11"/>
      <c r="AB2" s="12"/>
    </row>
    <row r="3" spans="1:37" s="8" customFormat="1" ht="18" customHeight="1" thickBot="1">
      <c r="A3" s="13"/>
      <c r="B3" s="15" t="s">
        <v>96</v>
      </c>
      <c r="C3" s="116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6"/>
      <c r="U3" s="7"/>
      <c r="V3" s="7"/>
      <c r="X3" s="9"/>
      <c r="Y3" s="10"/>
      <c r="Z3" s="11"/>
      <c r="AB3" s="12"/>
    </row>
    <row r="4" spans="1:37" s="8" customFormat="1" ht="16.5" customHeight="1">
      <c r="A4" s="16" t="s">
        <v>95</v>
      </c>
      <c r="B4" s="17"/>
      <c r="C4" s="18"/>
      <c r="D4" s="121"/>
      <c r="E4" s="19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6"/>
      <c r="U4" s="7"/>
      <c r="V4" s="7"/>
      <c r="X4" s="9"/>
      <c r="Y4" s="10"/>
      <c r="Z4" s="11"/>
      <c r="AB4" s="12"/>
    </row>
    <row r="5" spans="1:37" s="8" customFormat="1" ht="16.5" customHeight="1">
      <c r="A5" s="16" t="s">
        <v>97</v>
      </c>
      <c r="B5" s="20"/>
      <c r="C5" s="21"/>
      <c r="D5" s="122"/>
      <c r="E5" s="22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6"/>
      <c r="U5" s="7"/>
      <c r="V5" s="7"/>
      <c r="X5" s="9"/>
      <c r="Y5" s="10"/>
      <c r="Z5" s="11"/>
      <c r="AB5" s="12"/>
    </row>
    <row r="6" spans="1:37" s="8" customFormat="1" ht="16.5" customHeight="1" thickBot="1">
      <c r="A6" s="16" t="s">
        <v>98</v>
      </c>
      <c r="B6" s="123"/>
      <c r="C6" s="23"/>
      <c r="D6" s="124"/>
      <c r="E6" s="24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6"/>
      <c r="U6" s="7"/>
      <c r="V6" s="7"/>
      <c r="X6" s="9"/>
      <c r="Y6" s="10"/>
      <c r="Z6" s="11"/>
      <c r="AB6" s="176"/>
      <c r="AC6" s="176"/>
      <c r="AD6" s="176"/>
      <c r="AE6" s="176"/>
      <c r="AF6" s="176"/>
      <c r="AG6" s="176"/>
      <c r="AH6" s="176"/>
      <c r="AI6" s="176"/>
      <c r="AJ6" s="176"/>
      <c r="AK6" s="176"/>
    </row>
    <row r="7" spans="1:37" s="8" customFormat="1" ht="16.5" customHeight="1" thickBot="1">
      <c r="A7" s="16" t="s">
        <v>100</v>
      </c>
      <c r="B7" s="25"/>
      <c r="C7" s="125"/>
      <c r="K7" s="12"/>
      <c r="M7" s="117"/>
      <c r="N7" s="118"/>
      <c r="O7" s="119"/>
      <c r="P7" s="120"/>
      <c r="Q7" s="118"/>
      <c r="R7" s="120"/>
      <c r="T7" s="6"/>
      <c r="U7" s="7"/>
      <c r="V7" s="7"/>
      <c r="X7" s="9"/>
      <c r="Y7" s="10"/>
      <c r="Z7" s="11"/>
      <c r="AB7" s="176"/>
      <c r="AC7" s="176"/>
      <c r="AD7" s="176"/>
      <c r="AE7" s="176"/>
      <c r="AF7" s="176"/>
      <c r="AG7" s="176"/>
      <c r="AH7" s="176"/>
      <c r="AI7" s="176"/>
      <c r="AJ7" s="176"/>
      <c r="AK7" s="176"/>
    </row>
    <row r="8" spans="1:37" ht="71.45" customHeight="1">
      <c r="A8" s="126"/>
      <c r="B8" s="46"/>
      <c r="C8" s="340" t="s">
        <v>129</v>
      </c>
      <c r="D8" s="41" t="s">
        <v>130</v>
      </c>
      <c r="E8" s="41" t="s">
        <v>131</v>
      </c>
      <c r="F8" s="41" t="s">
        <v>133</v>
      </c>
      <c r="G8" s="41" t="s">
        <v>134</v>
      </c>
      <c r="H8" s="41" t="s">
        <v>135</v>
      </c>
      <c r="I8" s="41" t="s">
        <v>137</v>
      </c>
      <c r="J8" s="41" t="s">
        <v>138</v>
      </c>
      <c r="K8" s="41" t="s">
        <v>141</v>
      </c>
      <c r="L8" s="41" t="s">
        <v>142</v>
      </c>
      <c r="M8" s="92"/>
      <c r="N8" s="229" t="s">
        <v>140</v>
      </c>
      <c r="O8" s="265"/>
      <c r="P8" s="266"/>
      <c r="Q8" s="229" t="s">
        <v>140</v>
      </c>
      <c r="R8" s="267"/>
      <c r="S8" s="268"/>
      <c r="T8" s="232"/>
      <c r="U8" s="233"/>
      <c r="V8" s="233"/>
      <c r="W8" s="231"/>
      <c r="X8" s="269"/>
      <c r="Y8" s="234"/>
      <c r="Z8" s="236"/>
      <c r="AB8" s="176"/>
      <c r="AC8" s="176"/>
      <c r="AD8" s="176"/>
      <c r="AE8" s="176"/>
      <c r="AF8" s="176"/>
      <c r="AG8" s="176"/>
      <c r="AH8" s="176"/>
      <c r="AI8" s="176"/>
      <c r="AJ8" s="176"/>
      <c r="AK8" s="176"/>
    </row>
    <row r="9" spans="1:37">
      <c r="A9" s="46"/>
      <c r="C9" s="341"/>
      <c r="D9" s="94" t="s">
        <v>0</v>
      </c>
      <c r="E9" s="94" t="s">
        <v>1</v>
      </c>
      <c r="F9" s="94" t="s">
        <v>31</v>
      </c>
      <c r="G9" s="95" t="s">
        <v>2</v>
      </c>
      <c r="H9" s="94" t="s">
        <v>32</v>
      </c>
      <c r="I9" s="94" t="s">
        <v>28</v>
      </c>
      <c r="J9" s="94" t="s">
        <v>33</v>
      </c>
      <c r="K9" s="95" t="s">
        <v>55</v>
      </c>
      <c r="L9" s="95" t="s">
        <v>56</v>
      </c>
      <c r="M9" s="129"/>
      <c r="N9" s="270"/>
      <c r="O9" s="267"/>
      <c r="P9" s="267"/>
      <c r="Q9" s="271" t="s">
        <v>56</v>
      </c>
      <c r="R9" s="267"/>
      <c r="S9" s="268"/>
      <c r="T9" s="232"/>
      <c r="U9" s="233"/>
      <c r="V9" s="233"/>
      <c r="W9" s="231"/>
      <c r="X9" s="269"/>
      <c r="Y9" s="234"/>
      <c r="Z9" s="236"/>
      <c r="AB9" s="176"/>
      <c r="AC9" s="176"/>
      <c r="AD9" s="176"/>
      <c r="AE9" s="176"/>
      <c r="AF9" s="176"/>
      <c r="AG9" s="176"/>
      <c r="AH9" s="176"/>
      <c r="AI9" s="176"/>
      <c r="AJ9" s="176"/>
      <c r="AK9" s="176"/>
    </row>
    <row r="10" spans="1:37">
      <c r="A10" s="45" t="s">
        <v>101</v>
      </c>
      <c r="B10" s="46" t="s">
        <v>128</v>
      </c>
      <c r="C10" s="342"/>
      <c r="D10" s="343">
        <v>135</v>
      </c>
      <c r="E10" s="343"/>
      <c r="F10" s="343"/>
      <c r="G10" s="343"/>
      <c r="H10" s="343"/>
      <c r="I10" s="343"/>
      <c r="J10" s="343"/>
      <c r="K10" s="343"/>
      <c r="L10" s="343"/>
      <c r="M10" s="131"/>
      <c r="N10" s="270"/>
      <c r="O10" s="267"/>
      <c r="P10" s="267"/>
      <c r="Q10" s="270"/>
      <c r="R10" s="267"/>
      <c r="S10" s="268"/>
      <c r="T10" s="238" t="s">
        <v>160</v>
      </c>
      <c r="U10" s="239" t="s">
        <v>3</v>
      </c>
      <c r="V10" s="239"/>
      <c r="W10" s="231"/>
      <c r="X10" s="240" t="s">
        <v>4</v>
      </c>
      <c r="Y10" s="241" t="s">
        <v>161</v>
      </c>
      <c r="Z10" s="242" t="s">
        <v>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</row>
    <row r="11" spans="1:37">
      <c r="A11" s="50" t="s">
        <v>102</v>
      </c>
      <c r="B11" s="76" t="s">
        <v>57</v>
      </c>
      <c r="C11" s="132">
        <v>1</v>
      </c>
      <c r="D11" s="64"/>
      <c r="E11" s="64"/>
      <c r="F11" s="64"/>
      <c r="G11" s="64"/>
      <c r="H11" s="64"/>
      <c r="I11" s="64"/>
      <c r="J11" s="64"/>
      <c r="K11" s="64"/>
      <c r="L11" s="64"/>
      <c r="M11" s="133"/>
      <c r="N11" s="250">
        <v>26.52</v>
      </c>
      <c r="O11" s="272">
        <f>SUM(D11:K11)*N11</f>
        <v>0</v>
      </c>
      <c r="P11" s="273"/>
      <c r="Q11" s="274">
        <v>31.75</v>
      </c>
      <c r="R11" s="275">
        <f>L11*Q11</f>
        <v>0</v>
      </c>
      <c r="S11" s="268"/>
      <c r="T11" s="232">
        <v>5</v>
      </c>
      <c r="U11" s="233">
        <f>SUM(D11:L11)/T11</f>
        <v>0</v>
      </c>
      <c r="V11" s="245">
        <f>U11-ROUND(U11,0)</f>
        <v>0</v>
      </c>
      <c r="W11" s="231"/>
      <c r="X11" s="234" t="s">
        <v>21</v>
      </c>
      <c r="Y11" s="234">
        <v>180</v>
      </c>
      <c r="Z11" s="236">
        <f t="shared" ref="Z11:Z20" si="0">SUM(D11:L11)/Y11</f>
        <v>0</v>
      </c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</row>
    <row r="12" spans="1:37">
      <c r="A12" s="50" t="s">
        <v>103</v>
      </c>
      <c r="B12" s="76" t="s">
        <v>58</v>
      </c>
      <c r="C12" s="132">
        <v>1</v>
      </c>
      <c r="D12" s="64"/>
      <c r="E12" s="64"/>
      <c r="F12" s="64"/>
      <c r="G12" s="64"/>
      <c r="H12" s="64"/>
      <c r="I12" s="64"/>
      <c r="J12" s="64"/>
      <c r="K12" s="64"/>
      <c r="L12" s="64"/>
      <c r="M12" s="133"/>
      <c r="N12" s="250">
        <v>3.07</v>
      </c>
      <c r="O12" s="272">
        <f t="shared" ref="O12:O38" si="1">SUM(D12:K12)*N12</f>
        <v>0</v>
      </c>
      <c r="P12" s="273"/>
      <c r="Q12" s="274">
        <v>3.35</v>
      </c>
      <c r="R12" s="275">
        <f t="shared" ref="R12:R30" si="2">L12*Q12</f>
        <v>0</v>
      </c>
      <c r="S12" s="268"/>
      <c r="T12" s="232">
        <v>20</v>
      </c>
      <c r="U12" s="233">
        <f t="shared" ref="U12:U15" si="3">SUM(D12:L12)/T12</f>
        <v>0</v>
      </c>
      <c r="V12" s="245">
        <f t="shared" ref="V12:V53" si="4">U12-ROUND(U12,0)</f>
        <v>0</v>
      </c>
      <c r="W12" s="231"/>
      <c r="X12" s="234" t="s">
        <v>10</v>
      </c>
      <c r="Y12" s="234">
        <v>1440</v>
      </c>
      <c r="Z12" s="236">
        <f t="shared" si="0"/>
        <v>0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</row>
    <row r="13" spans="1:37" ht="12.75" customHeight="1">
      <c r="A13" s="59" t="s">
        <v>104</v>
      </c>
      <c r="B13" s="76" t="s">
        <v>59</v>
      </c>
      <c r="C13" s="132">
        <v>1</v>
      </c>
      <c r="D13" s="134"/>
      <c r="E13" s="134"/>
      <c r="F13" s="134"/>
      <c r="G13" s="134"/>
      <c r="H13" s="134"/>
      <c r="I13" s="134"/>
      <c r="J13" s="134"/>
      <c r="K13" s="134"/>
      <c r="L13" s="64"/>
      <c r="M13" s="133"/>
      <c r="N13" s="250">
        <v>4.63</v>
      </c>
      <c r="O13" s="272">
        <f t="shared" si="1"/>
        <v>0</v>
      </c>
      <c r="P13" s="273"/>
      <c r="Q13" s="274">
        <v>5.18</v>
      </c>
      <c r="R13" s="275">
        <f t="shared" si="2"/>
        <v>0</v>
      </c>
      <c r="S13" s="268"/>
      <c r="T13" s="232">
        <v>25</v>
      </c>
      <c r="U13" s="233">
        <f t="shared" si="3"/>
        <v>0</v>
      </c>
      <c r="V13" s="245">
        <f t="shared" si="4"/>
        <v>0</v>
      </c>
      <c r="W13" s="231"/>
      <c r="X13" s="234" t="s">
        <v>10</v>
      </c>
      <c r="Y13" s="234">
        <v>1800</v>
      </c>
      <c r="Z13" s="236">
        <f t="shared" si="0"/>
        <v>0</v>
      </c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</row>
    <row r="14" spans="1:37">
      <c r="A14" s="50" t="s">
        <v>105</v>
      </c>
      <c r="B14" s="76" t="s">
        <v>60</v>
      </c>
      <c r="C14" s="132">
        <v>1</v>
      </c>
      <c r="D14" s="64"/>
      <c r="E14" s="64"/>
      <c r="F14" s="64"/>
      <c r="G14" s="64"/>
      <c r="H14" s="64"/>
      <c r="I14" s="64"/>
      <c r="J14" s="64"/>
      <c r="K14" s="64"/>
      <c r="L14" s="64"/>
      <c r="M14" s="133"/>
      <c r="N14" s="250">
        <v>4.74</v>
      </c>
      <c r="O14" s="272">
        <f t="shared" si="1"/>
        <v>0</v>
      </c>
      <c r="P14" s="273"/>
      <c r="Q14" s="274">
        <v>5.93</v>
      </c>
      <c r="R14" s="275">
        <f t="shared" si="2"/>
        <v>0</v>
      </c>
      <c r="S14" s="268"/>
      <c r="T14" s="232">
        <v>30</v>
      </c>
      <c r="U14" s="233">
        <f t="shared" si="3"/>
        <v>0</v>
      </c>
      <c r="V14" s="245">
        <f t="shared" si="4"/>
        <v>0</v>
      </c>
      <c r="W14" s="231"/>
      <c r="X14" s="234" t="s">
        <v>10</v>
      </c>
      <c r="Y14" s="234">
        <v>1440</v>
      </c>
      <c r="Z14" s="236">
        <f t="shared" si="0"/>
        <v>0</v>
      </c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</row>
    <row r="15" spans="1:37">
      <c r="A15" s="50" t="s">
        <v>144</v>
      </c>
      <c r="B15" s="76" t="s">
        <v>61</v>
      </c>
      <c r="C15" s="132">
        <v>1</v>
      </c>
      <c r="D15" s="64"/>
      <c r="E15" s="64"/>
      <c r="F15" s="64"/>
      <c r="G15" s="64"/>
      <c r="H15" s="64"/>
      <c r="I15" s="64"/>
      <c r="J15" s="64"/>
      <c r="K15" s="64"/>
      <c r="L15" s="64"/>
      <c r="M15" s="133"/>
      <c r="N15" s="250">
        <v>8.11</v>
      </c>
      <c r="O15" s="272">
        <f t="shared" si="1"/>
        <v>0</v>
      </c>
      <c r="P15" s="273"/>
      <c r="Q15" s="274">
        <v>9.98</v>
      </c>
      <c r="R15" s="275">
        <f t="shared" si="2"/>
        <v>0</v>
      </c>
      <c r="S15" s="268"/>
      <c r="T15" s="232">
        <v>22</v>
      </c>
      <c r="U15" s="233">
        <f t="shared" si="3"/>
        <v>0</v>
      </c>
      <c r="V15" s="245">
        <f t="shared" si="4"/>
        <v>0</v>
      </c>
      <c r="W15" s="231"/>
      <c r="X15" s="234" t="s">
        <v>10</v>
      </c>
      <c r="Y15" s="234">
        <v>396</v>
      </c>
      <c r="Z15" s="236">
        <f t="shared" si="0"/>
        <v>0</v>
      </c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</row>
    <row r="16" spans="1:37">
      <c r="A16" s="177" t="s">
        <v>145</v>
      </c>
      <c r="B16" s="76" t="s">
        <v>62</v>
      </c>
      <c r="C16" s="132">
        <v>1</v>
      </c>
      <c r="D16" s="135"/>
      <c r="E16" s="135"/>
      <c r="F16" s="135"/>
      <c r="G16" s="135"/>
      <c r="H16" s="135"/>
      <c r="I16" s="64"/>
      <c r="J16" s="64"/>
      <c r="K16" s="135"/>
      <c r="L16" s="135"/>
      <c r="M16" s="133"/>
      <c r="N16" s="250"/>
      <c r="O16" s="272">
        <f>SUM(D16:K16)*N16</f>
        <v>0</v>
      </c>
      <c r="P16" s="273"/>
      <c r="Q16" s="274"/>
      <c r="R16" s="275">
        <f>L16*Q16</f>
        <v>0</v>
      </c>
      <c r="S16" s="268"/>
      <c r="T16" s="232">
        <v>28</v>
      </c>
      <c r="U16" s="233">
        <f>SUM(D16:L16)/T16</f>
        <v>0</v>
      </c>
      <c r="V16" s="245">
        <f t="shared" si="4"/>
        <v>0</v>
      </c>
      <c r="W16" s="231"/>
      <c r="X16" s="234" t="s">
        <v>10</v>
      </c>
      <c r="Y16" s="234">
        <v>504</v>
      </c>
      <c r="Z16" s="236">
        <f t="shared" si="0"/>
        <v>0</v>
      </c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</row>
    <row r="17" spans="1:37">
      <c r="A17" s="50" t="s">
        <v>106</v>
      </c>
      <c r="B17" s="76" t="s">
        <v>63</v>
      </c>
      <c r="C17" s="132">
        <v>1</v>
      </c>
      <c r="D17" s="64"/>
      <c r="E17" s="64"/>
      <c r="F17" s="64"/>
      <c r="G17" s="64"/>
      <c r="H17" s="64"/>
      <c r="I17" s="64"/>
      <c r="J17" s="64"/>
      <c r="K17" s="64"/>
      <c r="L17" s="64"/>
      <c r="M17" s="133"/>
      <c r="N17" s="250">
        <v>22.36</v>
      </c>
      <c r="O17" s="272">
        <f t="shared" si="1"/>
        <v>0</v>
      </c>
      <c r="P17" s="273"/>
      <c r="Q17" s="274">
        <v>25.58</v>
      </c>
      <c r="R17" s="275">
        <f t="shared" si="2"/>
        <v>0</v>
      </c>
      <c r="S17" s="268"/>
      <c r="T17" s="232">
        <v>4</v>
      </c>
      <c r="U17" s="233">
        <f t="shared" ref="U17:U38" si="5">SUM(D17:L17)/T17</f>
        <v>0</v>
      </c>
      <c r="V17" s="245">
        <f t="shared" si="4"/>
        <v>0</v>
      </c>
      <c r="W17" s="231"/>
      <c r="X17" s="234" t="s">
        <v>10</v>
      </c>
      <c r="Y17" s="234">
        <v>96</v>
      </c>
      <c r="Z17" s="236">
        <f t="shared" si="0"/>
        <v>0</v>
      </c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</row>
    <row r="18" spans="1:37">
      <c r="A18" s="50" t="s">
        <v>107</v>
      </c>
      <c r="B18" s="76" t="s">
        <v>64</v>
      </c>
      <c r="C18" s="132">
        <v>1</v>
      </c>
      <c r="D18" s="64"/>
      <c r="E18" s="64"/>
      <c r="F18" s="64"/>
      <c r="G18" s="64"/>
      <c r="H18" s="64"/>
      <c r="I18" s="64"/>
      <c r="J18" s="64"/>
      <c r="K18" s="64"/>
      <c r="L18" s="64"/>
      <c r="M18" s="133"/>
      <c r="N18" s="250">
        <v>22.36</v>
      </c>
      <c r="O18" s="272">
        <f t="shared" si="1"/>
        <v>0</v>
      </c>
      <c r="P18" s="273"/>
      <c r="Q18" s="274">
        <v>25.58</v>
      </c>
      <c r="R18" s="275">
        <f t="shared" si="2"/>
        <v>0</v>
      </c>
      <c r="S18" s="268"/>
      <c r="T18" s="232">
        <v>4</v>
      </c>
      <c r="U18" s="233">
        <f t="shared" si="5"/>
        <v>0</v>
      </c>
      <c r="V18" s="245">
        <f t="shared" si="4"/>
        <v>0</v>
      </c>
      <c r="W18" s="231"/>
      <c r="X18" s="234" t="s">
        <v>10</v>
      </c>
      <c r="Y18" s="234">
        <v>96</v>
      </c>
      <c r="Z18" s="236">
        <f t="shared" si="0"/>
        <v>0</v>
      </c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</row>
    <row r="19" spans="1:37">
      <c r="A19" s="173" t="s">
        <v>167</v>
      </c>
      <c r="B19" s="76" t="s">
        <v>65</v>
      </c>
      <c r="C19" s="132">
        <v>1</v>
      </c>
      <c r="D19" s="64"/>
      <c r="E19" s="64"/>
      <c r="F19" s="64"/>
      <c r="G19" s="64"/>
      <c r="H19" s="64"/>
      <c r="I19" s="64"/>
      <c r="J19" s="64"/>
      <c r="K19" s="64"/>
      <c r="L19" s="64"/>
      <c r="M19" s="133"/>
      <c r="N19" s="250">
        <v>22.1</v>
      </c>
      <c r="O19" s="272">
        <f>SUM(D19:K19)*N19</f>
        <v>0</v>
      </c>
      <c r="P19" s="273"/>
      <c r="Q19" s="274">
        <v>27.25</v>
      </c>
      <c r="R19" s="275">
        <f>L19*Q19</f>
        <v>0</v>
      </c>
      <c r="S19" s="268"/>
      <c r="T19" s="232">
        <v>2</v>
      </c>
      <c r="U19" s="233">
        <f t="shared" si="5"/>
        <v>0</v>
      </c>
      <c r="V19" s="245">
        <f t="shared" si="4"/>
        <v>0</v>
      </c>
      <c r="W19" s="231"/>
      <c r="X19" s="234" t="s">
        <v>10</v>
      </c>
      <c r="Y19" s="234">
        <v>96</v>
      </c>
      <c r="Z19" s="236">
        <f t="shared" si="0"/>
        <v>0</v>
      </c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</row>
    <row r="20" spans="1:37">
      <c r="A20" s="173" t="s">
        <v>168</v>
      </c>
      <c r="B20" s="76" t="s">
        <v>66</v>
      </c>
      <c r="C20" s="132">
        <v>1</v>
      </c>
      <c r="D20" s="64"/>
      <c r="E20" s="64"/>
      <c r="F20" s="64"/>
      <c r="G20" s="64"/>
      <c r="H20" s="64"/>
      <c r="I20" s="64"/>
      <c r="J20" s="64"/>
      <c r="K20" s="64"/>
      <c r="L20" s="64"/>
      <c r="M20" s="133"/>
      <c r="N20" s="250">
        <v>22.1</v>
      </c>
      <c r="O20" s="272">
        <f t="shared" si="1"/>
        <v>0</v>
      </c>
      <c r="P20" s="273"/>
      <c r="Q20" s="274">
        <v>27.25</v>
      </c>
      <c r="R20" s="275">
        <f t="shared" si="2"/>
        <v>0</v>
      </c>
      <c r="S20" s="268"/>
      <c r="T20" s="232">
        <v>2</v>
      </c>
      <c r="U20" s="233">
        <f t="shared" si="5"/>
        <v>0</v>
      </c>
      <c r="V20" s="245">
        <f t="shared" si="4"/>
        <v>0</v>
      </c>
      <c r="W20" s="231"/>
      <c r="X20" s="234" t="s">
        <v>10</v>
      </c>
      <c r="Y20" s="234">
        <v>96</v>
      </c>
      <c r="Z20" s="236">
        <f t="shared" si="0"/>
        <v>0</v>
      </c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</row>
    <row r="21" spans="1:37">
      <c r="A21" s="50" t="s">
        <v>146</v>
      </c>
      <c r="B21" s="76" t="s">
        <v>67</v>
      </c>
      <c r="C21" s="132">
        <v>1</v>
      </c>
      <c r="D21" s="64"/>
      <c r="E21" s="64"/>
      <c r="F21" s="64"/>
      <c r="G21" s="64"/>
      <c r="H21" s="64"/>
      <c r="I21" s="64"/>
      <c r="J21" s="64"/>
      <c r="K21" s="64"/>
      <c r="L21" s="64"/>
      <c r="M21" s="133"/>
      <c r="N21" s="250">
        <v>10.3</v>
      </c>
      <c r="O21" s="272">
        <f t="shared" si="1"/>
        <v>0</v>
      </c>
      <c r="P21" s="273"/>
      <c r="Q21" s="274">
        <v>12.27</v>
      </c>
      <c r="R21" s="275">
        <f t="shared" si="2"/>
        <v>0</v>
      </c>
      <c r="S21" s="268"/>
      <c r="T21" s="232">
        <v>16</v>
      </c>
      <c r="U21" s="233">
        <f t="shared" si="5"/>
        <v>0</v>
      </c>
      <c r="V21" s="245">
        <f t="shared" si="4"/>
        <v>0</v>
      </c>
      <c r="W21" s="231"/>
      <c r="X21" s="234" t="s">
        <v>10</v>
      </c>
      <c r="Y21" s="234">
        <v>384</v>
      </c>
      <c r="Z21" s="236">
        <f>SUM(D21:L21)/Y21</f>
        <v>0</v>
      </c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</row>
    <row r="22" spans="1:37">
      <c r="A22" s="50" t="s">
        <v>147</v>
      </c>
      <c r="B22" s="76" t="s">
        <v>68</v>
      </c>
      <c r="C22" s="132">
        <v>1</v>
      </c>
      <c r="D22" s="64"/>
      <c r="E22" s="64"/>
      <c r="F22" s="64"/>
      <c r="G22" s="64"/>
      <c r="H22" s="64"/>
      <c r="I22" s="64"/>
      <c r="J22" s="136"/>
      <c r="K22" s="136"/>
      <c r="L22" s="136"/>
      <c r="M22" s="137"/>
      <c r="N22" s="250">
        <v>10.3</v>
      </c>
      <c r="O22" s="272">
        <f t="shared" si="1"/>
        <v>0</v>
      </c>
      <c r="P22" s="273"/>
      <c r="Q22" s="276"/>
      <c r="R22" s="275"/>
      <c r="S22" s="268"/>
      <c r="T22" s="232">
        <v>12</v>
      </c>
      <c r="U22" s="233">
        <f t="shared" si="5"/>
        <v>0</v>
      </c>
      <c r="V22" s="245">
        <f t="shared" si="4"/>
        <v>0</v>
      </c>
      <c r="W22" s="231"/>
      <c r="X22" s="234" t="s">
        <v>10</v>
      </c>
      <c r="Y22" s="234">
        <v>288</v>
      </c>
      <c r="Z22" s="236">
        <f>SUM(D22:L22)/Y22</f>
        <v>0</v>
      </c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</row>
    <row r="23" spans="1:37">
      <c r="A23" s="50" t="s">
        <v>111</v>
      </c>
      <c r="B23" s="76" t="s">
        <v>69</v>
      </c>
      <c r="C23" s="132">
        <v>1</v>
      </c>
      <c r="D23" s="64"/>
      <c r="E23" s="64"/>
      <c r="F23" s="64"/>
      <c r="G23" s="64"/>
      <c r="H23" s="64"/>
      <c r="I23" s="64"/>
      <c r="J23" s="64"/>
      <c r="K23" s="64"/>
      <c r="L23" s="64"/>
      <c r="M23" s="133"/>
      <c r="N23" s="250">
        <v>4.42</v>
      </c>
      <c r="O23" s="272">
        <f t="shared" si="1"/>
        <v>0</v>
      </c>
      <c r="P23" s="273"/>
      <c r="Q23" s="274">
        <v>4.78</v>
      </c>
      <c r="R23" s="275">
        <f t="shared" si="2"/>
        <v>0</v>
      </c>
      <c r="S23" s="268"/>
      <c r="T23" s="232">
        <v>50</v>
      </c>
      <c r="U23" s="233">
        <f t="shared" si="5"/>
        <v>0</v>
      </c>
      <c r="V23" s="245">
        <f t="shared" si="4"/>
        <v>0</v>
      </c>
      <c r="W23" s="231"/>
      <c r="X23" s="234" t="s">
        <v>10</v>
      </c>
      <c r="Y23" s="234">
        <v>2400</v>
      </c>
      <c r="Z23" s="236">
        <f>SUM(D23:L23)/Y23</f>
        <v>0</v>
      </c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</row>
    <row r="24" spans="1:37">
      <c r="A24" s="45" t="s">
        <v>112</v>
      </c>
      <c r="B24" s="45"/>
      <c r="C24" s="138"/>
      <c r="D24" s="344">
        <v>90</v>
      </c>
      <c r="E24" s="344"/>
      <c r="F24" s="344"/>
      <c r="G24" s="344"/>
      <c r="H24" s="344"/>
      <c r="I24" s="344"/>
      <c r="J24" s="344"/>
      <c r="K24" s="344"/>
      <c r="L24" s="344"/>
      <c r="M24" s="139"/>
      <c r="N24" s="277"/>
      <c r="O24" s="278"/>
      <c r="P24" s="278"/>
      <c r="Q24" s="279"/>
      <c r="R24" s="275"/>
      <c r="S24" s="268"/>
      <c r="T24" s="232"/>
      <c r="U24" s="233"/>
      <c r="V24" s="245"/>
      <c r="W24" s="231"/>
      <c r="X24" s="269"/>
      <c r="Y24" s="234"/>
      <c r="Z24" s="23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</row>
    <row r="25" spans="1:37">
      <c r="A25" s="50" t="s">
        <v>113</v>
      </c>
      <c r="B25" s="76" t="s">
        <v>45</v>
      </c>
      <c r="C25" s="132">
        <v>1</v>
      </c>
      <c r="D25" s="64"/>
      <c r="E25" s="64"/>
      <c r="F25" s="64"/>
      <c r="G25" s="64"/>
      <c r="H25" s="64"/>
      <c r="I25" s="64"/>
      <c r="J25" s="64"/>
      <c r="K25" s="64"/>
      <c r="L25" s="64"/>
      <c r="M25" s="133"/>
      <c r="N25" s="250">
        <v>26.83</v>
      </c>
      <c r="O25" s="272">
        <f t="shared" si="1"/>
        <v>0</v>
      </c>
      <c r="P25" s="273"/>
      <c r="Q25" s="274">
        <v>32.25</v>
      </c>
      <c r="R25" s="275">
        <f t="shared" si="2"/>
        <v>0</v>
      </c>
      <c r="S25" s="268"/>
      <c r="T25" s="232">
        <v>2</v>
      </c>
      <c r="U25" s="233">
        <f t="shared" si="5"/>
        <v>0</v>
      </c>
      <c r="V25" s="245">
        <f t="shared" si="4"/>
        <v>0</v>
      </c>
      <c r="W25" s="231"/>
      <c r="X25" s="234" t="s">
        <v>21</v>
      </c>
      <c r="Y25" s="235">
        <v>81</v>
      </c>
      <c r="Z25" s="236">
        <f t="shared" ref="Z25:Z31" si="6">SUM(D25:L25)/Y25</f>
        <v>0</v>
      </c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</row>
    <row r="26" spans="1:37">
      <c r="A26" s="50" t="s">
        <v>114</v>
      </c>
      <c r="B26" s="76" t="s">
        <v>46</v>
      </c>
      <c r="C26" s="132">
        <v>1</v>
      </c>
      <c r="D26" s="64"/>
      <c r="E26" s="64"/>
      <c r="F26" s="64"/>
      <c r="G26" s="64"/>
      <c r="H26" s="64"/>
      <c r="I26" s="64"/>
      <c r="J26" s="64"/>
      <c r="K26" s="64"/>
      <c r="L26" s="64"/>
      <c r="M26" s="133"/>
      <c r="N26" s="250">
        <v>10.77</v>
      </c>
      <c r="O26" s="272">
        <f t="shared" si="1"/>
        <v>0</v>
      </c>
      <c r="P26" s="273"/>
      <c r="Q26" s="274">
        <v>12.7</v>
      </c>
      <c r="R26" s="275">
        <f t="shared" si="2"/>
        <v>0</v>
      </c>
      <c r="S26" s="268"/>
      <c r="T26" s="232">
        <v>2</v>
      </c>
      <c r="U26" s="233">
        <f t="shared" si="5"/>
        <v>0</v>
      </c>
      <c r="V26" s="245">
        <f t="shared" si="4"/>
        <v>0</v>
      </c>
      <c r="W26" s="231"/>
      <c r="X26" s="234" t="s">
        <v>47</v>
      </c>
      <c r="Y26" s="235">
        <v>48</v>
      </c>
      <c r="Z26" s="236">
        <f t="shared" si="6"/>
        <v>0</v>
      </c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</row>
    <row r="27" spans="1:37">
      <c r="A27" s="50" t="s">
        <v>115</v>
      </c>
      <c r="B27" s="76" t="s">
        <v>48</v>
      </c>
      <c r="C27" s="132">
        <v>1</v>
      </c>
      <c r="D27" s="64"/>
      <c r="E27" s="64"/>
      <c r="F27" s="64"/>
      <c r="G27" s="64"/>
      <c r="H27" s="64"/>
      <c r="I27" s="64"/>
      <c r="J27" s="64"/>
      <c r="K27" s="64"/>
      <c r="L27" s="64"/>
      <c r="M27" s="133"/>
      <c r="N27" s="250">
        <v>5.15</v>
      </c>
      <c r="O27" s="272">
        <f t="shared" si="1"/>
        <v>0</v>
      </c>
      <c r="P27" s="273"/>
      <c r="Q27" s="274">
        <v>6.03</v>
      </c>
      <c r="R27" s="275">
        <f t="shared" si="2"/>
        <v>0</v>
      </c>
      <c r="S27" s="268"/>
      <c r="T27" s="232">
        <v>24</v>
      </c>
      <c r="U27" s="233">
        <f t="shared" si="5"/>
        <v>0</v>
      </c>
      <c r="V27" s="245">
        <f t="shared" si="4"/>
        <v>0</v>
      </c>
      <c r="W27" s="231"/>
      <c r="X27" s="234" t="s">
        <v>10</v>
      </c>
      <c r="Y27" s="235">
        <v>1152</v>
      </c>
      <c r="Z27" s="236">
        <f t="shared" si="6"/>
        <v>0</v>
      </c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</row>
    <row r="28" spans="1:37">
      <c r="A28" s="50" t="s">
        <v>116</v>
      </c>
      <c r="B28" s="76" t="s">
        <v>49</v>
      </c>
      <c r="C28" s="132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133"/>
      <c r="N28" s="250">
        <v>6.29</v>
      </c>
      <c r="O28" s="272">
        <f t="shared" si="1"/>
        <v>0</v>
      </c>
      <c r="P28" s="273"/>
      <c r="Q28" s="274">
        <v>7.03</v>
      </c>
      <c r="R28" s="275">
        <f t="shared" si="2"/>
        <v>0</v>
      </c>
      <c r="S28" s="268"/>
      <c r="T28" s="232">
        <v>20</v>
      </c>
      <c r="U28" s="233">
        <f t="shared" si="5"/>
        <v>0</v>
      </c>
      <c r="V28" s="245">
        <f t="shared" si="4"/>
        <v>0</v>
      </c>
      <c r="W28" s="231"/>
      <c r="X28" s="234" t="s">
        <v>10</v>
      </c>
      <c r="Y28" s="235">
        <v>320</v>
      </c>
      <c r="Z28" s="236">
        <f t="shared" si="6"/>
        <v>0</v>
      </c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</row>
    <row r="29" spans="1:37">
      <c r="A29" s="50" t="s">
        <v>117</v>
      </c>
      <c r="B29" s="76" t="s">
        <v>50</v>
      </c>
      <c r="C29" s="132">
        <v>1</v>
      </c>
      <c r="D29" s="64"/>
      <c r="E29" s="64"/>
      <c r="F29" s="64"/>
      <c r="G29" s="64"/>
      <c r="H29" s="64"/>
      <c r="I29" s="64"/>
      <c r="J29" s="64"/>
      <c r="K29" s="64"/>
      <c r="L29" s="64"/>
      <c r="M29" s="133"/>
      <c r="N29" s="250">
        <v>23.4</v>
      </c>
      <c r="O29" s="272">
        <f t="shared" si="1"/>
        <v>0</v>
      </c>
      <c r="P29" s="273"/>
      <c r="Q29" s="274">
        <v>27.46</v>
      </c>
      <c r="R29" s="275">
        <f t="shared" si="2"/>
        <v>0</v>
      </c>
      <c r="S29" s="268"/>
      <c r="T29" s="232">
        <v>6</v>
      </c>
      <c r="U29" s="233">
        <f t="shared" si="5"/>
        <v>0</v>
      </c>
      <c r="V29" s="245">
        <f t="shared" si="4"/>
        <v>0</v>
      </c>
      <c r="W29" s="231"/>
      <c r="X29" s="234" t="s">
        <v>10</v>
      </c>
      <c r="Y29" s="235">
        <v>144</v>
      </c>
      <c r="Z29" s="236">
        <f t="shared" si="6"/>
        <v>0</v>
      </c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</row>
    <row r="30" spans="1:37">
      <c r="A30" s="50" t="s">
        <v>190</v>
      </c>
      <c r="B30" s="76" t="s">
        <v>51</v>
      </c>
      <c r="C30" s="132">
        <v>1</v>
      </c>
      <c r="D30" s="64"/>
      <c r="E30" s="64"/>
      <c r="F30" s="64"/>
      <c r="G30" s="64"/>
      <c r="H30" s="64"/>
      <c r="I30" s="64"/>
      <c r="J30" s="64"/>
      <c r="K30" s="64"/>
      <c r="L30" s="64"/>
      <c r="M30" s="133"/>
      <c r="N30" s="250">
        <v>23.4</v>
      </c>
      <c r="O30" s="272">
        <f t="shared" si="1"/>
        <v>0</v>
      </c>
      <c r="P30" s="273"/>
      <c r="Q30" s="310"/>
      <c r="R30" s="275">
        <f t="shared" si="2"/>
        <v>0</v>
      </c>
      <c r="S30" s="268"/>
      <c r="T30" s="232">
        <v>12</v>
      </c>
      <c r="U30" s="233">
        <f t="shared" si="5"/>
        <v>0</v>
      </c>
      <c r="V30" s="245">
        <f t="shared" si="4"/>
        <v>0</v>
      </c>
      <c r="W30" s="231"/>
      <c r="X30" s="234" t="s">
        <v>10</v>
      </c>
      <c r="Y30" s="235">
        <v>288</v>
      </c>
      <c r="Z30" s="236">
        <f t="shared" si="6"/>
        <v>0</v>
      </c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</row>
    <row r="31" spans="1:37">
      <c r="A31" s="50" t="s">
        <v>118</v>
      </c>
      <c r="B31" s="76" t="s">
        <v>52</v>
      </c>
      <c r="C31" s="132">
        <v>1</v>
      </c>
      <c r="D31" s="64"/>
      <c r="E31" s="64"/>
      <c r="F31" s="64"/>
      <c r="G31" s="64"/>
      <c r="H31" s="64"/>
      <c r="I31" s="64"/>
      <c r="J31" s="64"/>
      <c r="K31" s="64"/>
      <c r="L31" s="64"/>
      <c r="M31" s="133"/>
      <c r="N31" s="250">
        <v>4.34</v>
      </c>
      <c r="O31" s="272">
        <f t="shared" si="1"/>
        <v>0</v>
      </c>
      <c r="P31" s="273"/>
      <c r="Q31" s="274">
        <v>5.31</v>
      </c>
      <c r="R31" s="275">
        <f>L31*Q31</f>
        <v>0</v>
      </c>
      <c r="S31" s="268"/>
      <c r="T31" s="232">
        <v>50</v>
      </c>
      <c r="U31" s="233">
        <f t="shared" si="5"/>
        <v>0</v>
      </c>
      <c r="V31" s="245">
        <f t="shared" si="4"/>
        <v>0</v>
      </c>
      <c r="W31" s="231"/>
      <c r="X31" s="234" t="s">
        <v>10</v>
      </c>
      <c r="Y31" s="235">
        <v>1200</v>
      </c>
      <c r="Z31" s="236">
        <f t="shared" si="6"/>
        <v>0</v>
      </c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</row>
    <row r="32" spans="1:37">
      <c r="A32" s="102" t="s">
        <v>112</v>
      </c>
      <c r="B32" s="102"/>
      <c r="C32" s="138"/>
      <c r="D32" s="344">
        <v>100</v>
      </c>
      <c r="E32" s="344"/>
      <c r="F32" s="344"/>
      <c r="G32" s="344"/>
      <c r="H32" s="344"/>
      <c r="I32" s="344"/>
      <c r="J32" s="344"/>
      <c r="K32" s="344"/>
      <c r="L32" s="344"/>
      <c r="M32" s="139"/>
      <c r="N32" s="277"/>
      <c r="O32" s="278"/>
      <c r="P32" s="278"/>
      <c r="Q32" s="279"/>
      <c r="R32" s="275"/>
      <c r="S32" s="268"/>
      <c r="T32" s="232"/>
      <c r="U32" s="233"/>
      <c r="V32" s="245"/>
      <c r="W32" s="231"/>
      <c r="X32" s="269"/>
      <c r="Y32" s="234"/>
      <c r="Z32" s="23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</row>
    <row r="33" spans="1:37">
      <c r="A33" s="50" t="s">
        <v>113</v>
      </c>
      <c r="B33" s="76" t="s">
        <v>70</v>
      </c>
      <c r="C33" s="132">
        <v>1</v>
      </c>
      <c r="D33" s="64"/>
      <c r="E33" s="64"/>
      <c r="F33" s="64"/>
      <c r="G33" s="64"/>
      <c r="H33" s="64"/>
      <c r="I33" s="64"/>
      <c r="J33" s="136"/>
      <c r="K33" s="136"/>
      <c r="L33" s="136"/>
      <c r="M33" s="141"/>
      <c r="N33" s="250">
        <v>31.1</v>
      </c>
      <c r="O33" s="278">
        <f t="shared" si="1"/>
        <v>0</v>
      </c>
      <c r="P33" s="278"/>
      <c r="Q33" s="279"/>
      <c r="R33" s="275"/>
      <c r="S33" s="268"/>
      <c r="T33" s="232">
        <v>2</v>
      </c>
      <c r="U33" s="233">
        <f t="shared" si="5"/>
        <v>0</v>
      </c>
      <c r="V33" s="245">
        <f t="shared" si="4"/>
        <v>0</v>
      </c>
      <c r="W33" s="231"/>
      <c r="X33" s="234" t="s">
        <v>21</v>
      </c>
      <c r="Y33" s="234">
        <v>60</v>
      </c>
      <c r="Z33" s="236">
        <f t="shared" ref="Z33:Z38" si="7">SUM(D33:L33)/Y33</f>
        <v>0</v>
      </c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</row>
    <row r="34" spans="1:37">
      <c r="A34" s="50" t="s">
        <v>114</v>
      </c>
      <c r="B34" s="76" t="s">
        <v>71</v>
      </c>
      <c r="C34" s="132">
        <v>1</v>
      </c>
      <c r="D34" s="64"/>
      <c r="E34" s="64"/>
      <c r="F34" s="64"/>
      <c r="G34" s="64"/>
      <c r="H34" s="64"/>
      <c r="I34" s="64"/>
      <c r="J34" s="136"/>
      <c r="K34" s="136"/>
      <c r="L34" s="136"/>
      <c r="M34" s="141"/>
      <c r="N34" s="250">
        <v>12.27</v>
      </c>
      <c r="O34" s="278">
        <f t="shared" si="1"/>
        <v>0</v>
      </c>
      <c r="P34" s="278"/>
      <c r="Q34" s="279"/>
      <c r="R34" s="275"/>
      <c r="S34" s="268"/>
      <c r="T34" s="232">
        <v>2</v>
      </c>
      <c r="U34" s="233">
        <f t="shared" si="5"/>
        <v>0</v>
      </c>
      <c r="V34" s="245">
        <f t="shared" si="4"/>
        <v>0</v>
      </c>
      <c r="W34" s="231"/>
      <c r="X34" s="234" t="s">
        <v>47</v>
      </c>
      <c r="Y34" s="234">
        <v>36</v>
      </c>
      <c r="Z34" s="236">
        <f t="shared" si="7"/>
        <v>0</v>
      </c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</row>
    <row r="35" spans="1:37">
      <c r="A35" s="50" t="s">
        <v>115</v>
      </c>
      <c r="B35" s="76" t="s">
        <v>72</v>
      </c>
      <c r="C35" s="132">
        <v>1</v>
      </c>
      <c r="D35" s="64"/>
      <c r="E35" s="64"/>
      <c r="F35" s="64"/>
      <c r="G35" s="64"/>
      <c r="H35" s="64"/>
      <c r="I35" s="64"/>
      <c r="J35" s="136"/>
      <c r="K35" s="136"/>
      <c r="L35" s="136"/>
      <c r="M35" s="141"/>
      <c r="N35" s="250">
        <v>5.62</v>
      </c>
      <c r="O35" s="278">
        <f t="shared" si="1"/>
        <v>0</v>
      </c>
      <c r="P35" s="278"/>
      <c r="Q35" s="279"/>
      <c r="R35" s="275"/>
      <c r="S35" s="268"/>
      <c r="T35" s="232">
        <v>27</v>
      </c>
      <c r="U35" s="233">
        <f t="shared" si="5"/>
        <v>0</v>
      </c>
      <c r="V35" s="245">
        <f t="shared" si="4"/>
        <v>0</v>
      </c>
      <c r="W35" s="231"/>
      <c r="X35" s="234" t="s">
        <v>10</v>
      </c>
      <c r="Y35" s="234">
        <v>648</v>
      </c>
      <c r="Z35" s="236">
        <f t="shared" si="7"/>
        <v>0</v>
      </c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</row>
    <row r="36" spans="1:37">
      <c r="A36" s="50" t="s">
        <v>116</v>
      </c>
      <c r="B36" s="76" t="s">
        <v>73</v>
      </c>
      <c r="C36" s="132">
        <v>1</v>
      </c>
      <c r="D36" s="64"/>
      <c r="E36" s="64"/>
      <c r="F36" s="64"/>
      <c r="G36" s="64"/>
      <c r="H36" s="64"/>
      <c r="I36" s="64"/>
      <c r="J36" s="136"/>
      <c r="K36" s="136"/>
      <c r="L36" s="136"/>
      <c r="M36" s="141"/>
      <c r="N36" s="250">
        <v>6.34</v>
      </c>
      <c r="O36" s="278">
        <f t="shared" si="1"/>
        <v>0</v>
      </c>
      <c r="P36" s="278"/>
      <c r="Q36" s="279"/>
      <c r="R36" s="275"/>
      <c r="S36" s="268"/>
      <c r="T36" s="232">
        <v>16</v>
      </c>
      <c r="U36" s="233">
        <f t="shared" si="5"/>
        <v>0</v>
      </c>
      <c r="V36" s="245">
        <f t="shared" si="4"/>
        <v>0</v>
      </c>
      <c r="W36" s="231"/>
      <c r="X36" s="234" t="s">
        <v>10</v>
      </c>
      <c r="Y36" s="234">
        <v>256</v>
      </c>
      <c r="Z36" s="236">
        <f t="shared" si="7"/>
        <v>0</v>
      </c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</row>
    <row r="37" spans="1:37">
      <c r="A37" s="50" t="s">
        <v>117</v>
      </c>
      <c r="B37" s="76" t="s">
        <v>74</v>
      </c>
      <c r="C37" s="132">
        <v>1</v>
      </c>
      <c r="D37" s="142"/>
      <c r="E37" s="142"/>
      <c r="F37" s="143"/>
      <c r="G37" s="143"/>
      <c r="H37" s="64"/>
      <c r="I37" s="143"/>
      <c r="J37" s="144"/>
      <c r="K37" s="144"/>
      <c r="L37" s="145"/>
      <c r="M37" s="146"/>
      <c r="N37" s="250">
        <v>22.88</v>
      </c>
      <c r="O37" s="278">
        <f t="shared" si="1"/>
        <v>0</v>
      </c>
      <c r="P37" s="278"/>
      <c r="Q37" s="279"/>
      <c r="R37" s="275"/>
      <c r="S37" s="268"/>
      <c r="T37" s="232">
        <v>6</v>
      </c>
      <c r="U37" s="233">
        <f t="shared" si="5"/>
        <v>0</v>
      </c>
      <c r="V37" s="245">
        <f t="shared" si="4"/>
        <v>0</v>
      </c>
      <c r="W37" s="231"/>
      <c r="X37" s="234" t="s">
        <v>10</v>
      </c>
      <c r="Y37" s="234">
        <v>144</v>
      </c>
      <c r="Z37" s="236">
        <f t="shared" si="7"/>
        <v>0</v>
      </c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</row>
    <row r="38" spans="1:37">
      <c r="A38" s="50" t="s">
        <v>118</v>
      </c>
      <c r="B38" s="76" t="s">
        <v>75</v>
      </c>
      <c r="C38" s="132">
        <v>1</v>
      </c>
      <c r="D38" s="64"/>
      <c r="E38" s="64"/>
      <c r="F38" s="64"/>
      <c r="G38" s="64"/>
      <c r="H38" s="64"/>
      <c r="I38" s="64"/>
      <c r="J38" s="136"/>
      <c r="K38" s="136"/>
      <c r="L38" s="136"/>
      <c r="M38" s="141"/>
      <c r="N38" s="250">
        <v>4.47</v>
      </c>
      <c r="O38" s="278">
        <f t="shared" si="1"/>
        <v>0</v>
      </c>
      <c r="P38" s="278"/>
      <c r="Q38" s="279"/>
      <c r="R38" s="275"/>
      <c r="S38" s="268"/>
      <c r="T38" s="232">
        <v>50</v>
      </c>
      <c r="U38" s="233">
        <f t="shared" si="5"/>
        <v>0</v>
      </c>
      <c r="V38" s="245">
        <f t="shared" si="4"/>
        <v>0</v>
      </c>
      <c r="W38" s="231"/>
      <c r="X38" s="234" t="s">
        <v>10</v>
      </c>
      <c r="Y38" s="234">
        <v>1200</v>
      </c>
      <c r="Z38" s="236">
        <f t="shared" si="7"/>
        <v>0</v>
      </c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</row>
    <row r="39" spans="1:37" ht="10.15" customHeight="1">
      <c r="C39" s="147"/>
      <c r="N39" s="277"/>
      <c r="O39" s="280"/>
      <c r="P39" s="281"/>
      <c r="Q39" s="277"/>
      <c r="R39" s="267"/>
      <c r="S39" s="268"/>
      <c r="T39" s="232"/>
      <c r="U39" s="233"/>
      <c r="V39" s="245"/>
      <c r="W39" s="231"/>
      <c r="X39" s="269"/>
      <c r="Y39" s="234"/>
      <c r="Z39" s="23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</row>
    <row r="40" spans="1:37" s="37" customFormat="1" ht="12.75">
      <c r="A40" s="45" t="s">
        <v>119</v>
      </c>
      <c r="B40" s="45"/>
      <c r="C40" s="148"/>
      <c r="D40" s="45"/>
      <c r="E40" s="108" t="s">
        <v>0</v>
      </c>
      <c r="F40" s="109" t="s">
        <v>1</v>
      </c>
      <c r="G40" s="109" t="s">
        <v>31</v>
      </c>
      <c r="H40" s="109" t="s">
        <v>2</v>
      </c>
      <c r="I40" s="110" t="s">
        <v>32</v>
      </c>
      <c r="J40" s="109" t="s">
        <v>28</v>
      </c>
      <c r="K40" s="110" t="s">
        <v>33</v>
      </c>
      <c r="L40" s="109" t="s">
        <v>55</v>
      </c>
      <c r="N40" s="282" t="s">
        <v>56</v>
      </c>
      <c r="O40" s="283"/>
      <c r="P40" s="284"/>
      <c r="Q40" s="285"/>
      <c r="R40" s="286"/>
      <c r="S40" s="287"/>
      <c r="T40" s="232"/>
      <c r="U40" s="233"/>
      <c r="V40" s="245"/>
      <c r="W40" s="230"/>
      <c r="X40" s="288"/>
      <c r="Y40" s="289"/>
      <c r="Z40" s="237"/>
      <c r="AA40" s="8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</row>
    <row r="41" spans="1:37" s="37" customFormat="1" ht="12.75">
      <c r="A41" s="73" t="s">
        <v>122</v>
      </c>
      <c r="B41" s="76" t="s">
        <v>26</v>
      </c>
      <c r="C41" s="132">
        <v>1</v>
      </c>
      <c r="D41" s="308"/>
      <c r="E41" s="64"/>
      <c r="F41" s="64"/>
      <c r="G41" s="64"/>
      <c r="H41" s="64"/>
      <c r="I41" s="64"/>
      <c r="J41" s="64"/>
      <c r="K41" s="64"/>
      <c r="L41" s="64"/>
      <c r="N41" s="290"/>
      <c r="O41" s="280"/>
      <c r="P41" s="281"/>
      <c r="Q41" s="250"/>
      <c r="R41" s="278">
        <f>SUM(E41:N41)*Q41</f>
        <v>0</v>
      </c>
      <c r="S41" s="287"/>
      <c r="T41" s="232">
        <v>1</v>
      </c>
      <c r="U41" s="233">
        <f>SUM(E41:N41)/T41</f>
        <v>0</v>
      </c>
      <c r="V41" s="245">
        <f t="shared" si="4"/>
        <v>0</v>
      </c>
      <c r="W41" s="230"/>
      <c r="X41" s="288"/>
      <c r="Y41" s="289"/>
      <c r="Z41" s="237"/>
      <c r="AA41" s="8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</row>
    <row r="42" spans="1:37" s="37" customFormat="1" ht="12.75">
      <c r="A42" s="73" t="s">
        <v>123</v>
      </c>
      <c r="B42" s="76" t="s">
        <v>53</v>
      </c>
      <c r="C42" s="132">
        <v>1</v>
      </c>
      <c r="D42" s="64"/>
      <c r="E42" s="149"/>
      <c r="F42" s="150"/>
      <c r="G42" s="150"/>
      <c r="J42" s="97"/>
      <c r="K42" s="97"/>
      <c r="N42" s="291"/>
      <c r="O42" s="280"/>
      <c r="P42" s="281"/>
      <c r="Q42" s="250">
        <v>1.91</v>
      </c>
      <c r="R42" s="278">
        <f>D42*Q42</f>
        <v>0</v>
      </c>
      <c r="S42" s="287"/>
      <c r="T42" s="232">
        <v>50</v>
      </c>
      <c r="U42" s="233">
        <f>D42/T42</f>
        <v>0</v>
      </c>
      <c r="V42" s="245">
        <f t="shared" si="4"/>
        <v>0</v>
      </c>
      <c r="W42" s="230"/>
      <c r="X42" s="234" t="s">
        <v>10</v>
      </c>
      <c r="Y42" s="292">
        <v>4200</v>
      </c>
      <c r="Z42" s="237">
        <f t="shared" ref="Z42:Z51" si="8">D42/Y42</f>
        <v>0</v>
      </c>
      <c r="AA42" s="8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</row>
    <row r="43" spans="1:37" s="37" customFormat="1" ht="12.75">
      <c r="A43" s="73" t="s">
        <v>124</v>
      </c>
      <c r="B43" s="76" t="s">
        <v>54</v>
      </c>
      <c r="C43" s="132">
        <v>1</v>
      </c>
      <c r="D43" s="64"/>
      <c r="E43" s="149"/>
      <c r="F43" s="149"/>
      <c r="G43" s="150"/>
      <c r="J43" s="97"/>
      <c r="K43" s="97"/>
      <c r="N43" s="277"/>
      <c r="O43" s="280"/>
      <c r="P43" s="281"/>
      <c r="Q43" s="250">
        <v>2.11</v>
      </c>
      <c r="R43" s="278">
        <f t="shared" ref="R43:R51" si="9">D43*Q43</f>
        <v>0</v>
      </c>
      <c r="S43" s="231"/>
      <c r="T43" s="232">
        <v>100</v>
      </c>
      <c r="U43" s="233">
        <f t="shared" ref="U43:U52" si="10">D43/T43</f>
        <v>0</v>
      </c>
      <c r="V43" s="245">
        <f t="shared" si="4"/>
        <v>0</v>
      </c>
      <c r="W43" s="230"/>
      <c r="X43" s="234" t="s">
        <v>10</v>
      </c>
      <c r="Y43" s="235">
        <v>4200</v>
      </c>
      <c r="Z43" s="237">
        <f t="shared" si="8"/>
        <v>0</v>
      </c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</row>
    <row r="44" spans="1:37" s="37" customFormat="1" ht="12.75">
      <c r="A44" s="73" t="s">
        <v>182</v>
      </c>
      <c r="B44" s="76"/>
      <c r="C44" s="132">
        <v>1</v>
      </c>
      <c r="D44" s="64"/>
      <c r="E44" s="149"/>
      <c r="F44" s="149"/>
      <c r="G44" s="149"/>
      <c r="H44" s="112"/>
      <c r="I44" s="112"/>
      <c r="J44" s="97"/>
      <c r="K44" s="263"/>
      <c r="N44" s="277"/>
      <c r="O44" s="280"/>
      <c r="P44" s="281"/>
      <c r="Q44" s="250">
        <v>5.38</v>
      </c>
      <c r="R44" s="278">
        <f>D44*Q44</f>
        <v>0</v>
      </c>
      <c r="S44" s="231"/>
      <c r="T44" s="232">
        <v>100</v>
      </c>
      <c r="U44" s="233">
        <f>D44/T44</f>
        <v>0</v>
      </c>
      <c r="V44" s="245">
        <f t="shared" si="4"/>
        <v>0</v>
      </c>
      <c r="W44" s="230"/>
      <c r="X44" s="234" t="s">
        <v>10</v>
      </c>
      <c r="Y44" s="235">
        <v>11200</v>
      </c>
      <c r="Z44" s="237">
        <f>D44/Y44</f>
        <v>0</v>
      </c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</row>
    <row r="45" spans="1:37" s="37" customFormat="1" ht="12.75">
      <c r="A45" s="73" t="s">
        <v>183</v>
      </c>
      <c r="B45" s="76"/>
      <c r="C45" s="132">
        <v>1</v>
      </c>
      <c r="D45" s="64"/>
      <c r="E45" s="149"/>
      <c r="F45" s="213"/>
      <c r="G45" s="214"/>
      <c r="H45" s="214"/>
      <c r="I45" s="214"/>
      <c r="J45" s="214"/>
      <c r="K45" s="215" t="s">
        <v>173</v>
      </c>
      <c r="N45" s="277"/>
      <c r="O45" s="280"/>
      <c r="P45" s="281"/>
      <c r="Q45" s="250">
        <v>9.6999999999999993</v>
      </c>
      <c r="R45" s="278">
        <f t="shared" si="9"/>
        <v>0</v>
      </c>
      <c r="S45" s="231"/>
      <c r="T45" s="232">
        <v>100</v>
      </c>
      <c r="U45" s="233">
        <f t="shared" si="10"/>
        <v>0</v>
      </c>
      <c r="V45" s="245">
        <f t="shared" si="4"/>
        <v>0</v>
      </c>
      <c r="W45" s="230"/>
      <c r="X45" s="234" t="s">
        <v>10</v>
      </c>
      <c r="Y45" s="235">
        <v>11200</v>
      </c>
      <c r="Z45" s="237">
        <f t="shared" si="8"/>
        <v>0</v>
      </c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</row>
    <row r="46" spans="1:37" s="37" customFormat="1" ht="12.75">
      <c r="A46" s="73" t="s">
        <v>184</v>
      </c>
      <c r="B46" s="76"/>
      <c r="C46" s="132">
        <v>1</v>
      </c>
      <c r="D46" s="64"/>
      <c r="E46" s="149"/>
      <c r="F46" s="214"/>
      <c r="G46" s="214"/>
      <c r="H46" s="214"/>
      <c r="I46" s="207" t="s">
        <v>174</v>
      </c>
      <c r="J46" s="335">
        <f>SUM(R51:R53)+SUM(O11:O38)+SUM(R11:R43)</f>
        <v>0</v>
      </c>
      <c r="K46" s="335"/>
      <c r="N46" s="277"/>
      <c r="O46" s="280"/>
      <c r="P46" s="281"/>
      <c r="Q46" s="250">
        <v>10.63</v>
      </c>
      <c r="R46" s="278">
        <f t="shared" si="9"/>
        <v>0</v>
      </c>
      <c r="S46" s="231"/>
      <c r="T46" s="232">
        <v>100</v>
      </c>
      <c r="U46" s="233">
        <f t="shared" si="10"/>
        <v>0</v>
      </c>
      <c r="V46" s="245">
        <f t="shared" si="4"/>
        <v>0</v>
      </c>
      <c r="W46" s="231"/>
      <c r="X46" s="234" t="s">
        <v>10</v>
      </c>
      <c r="Y46" s="235">
        <v>8400</v>
      </c>
      <c r="Z46" s="237">
        <f t="shared" si="8"/>
        <v>0</v>
      </c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</row>
    <row r="47" spans="1:37" s="37" customFormat="1" ht="12.75">
      <c r="A47" s="73" t="s">
        <v>185</v>
      </c>
      <c r="B47" s="76"/>
      <c r="C47" s="132">
        <v>1</v>
      </c>
      <c r="D47" s="64"/>
      <c r="E47" s="149"/>
      <c r="F47" s="214"/>
      <c r="G47" s="214"/>
      <c r="H47" s="214"/>
      <c r="I47" s="216" t="s">
        <v>175</v>
      </c>
      <c r="J47" s="336">
        <v>0</v>
      </c>
      <c r="K47" s="336"/>
      <c r="N47" s="277"/>
      <c r="O47" s="280"/>
      <c r="P47" s="281"/>
      <c r="Q47" s="250">
        <v>11.69</v>
      </c>
      <c r="R47" s="278">
        <f t="shared" si="9"/>
        <v>0</v>
      </c>
      <c r="S47" s="231"/>
      <c r="T47" s="232">
        <v>100</v>
      </c>
      <c r="U47" s="233">
        <f t="shared" si="10"/>
        <v>0</v>
      </c>
      <c r="V47" s="245">
        <f t="shared" si="4"/>
        <v>0</v>
      </c>
      <c r="W47" s="231"/>
      <c r="X47" s="234" t="s">
        <v>10</v>
      </c>
      <c r="Y47" s="235">
        <v>8400</v>
      </c>
      <c r="Z47" s="237">
        <f t="shared" si="8"/>
        <v>0</v>
      </c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</row>
    <row r="48" spans="1:37" s="37" customFormat="1" ht="12.75">
      <c r="A48" s="73" t="s">
        <v>186</v>
      </c>
      <c r="B48" s="76"/>
      <c r="C48" s="132">
        <v>1</v>
      </c>
      <c r="D48" s="64"/>
      <c r="E48" s="149"/>
      <c r="F48" s="214"/>
      <c r="G48" s="214"/>
      <c r="H48" s="214"/>
      <c r="I48" s="207" t="s">
        <v>176</v>
      </c>
      <c r="J48" s="335">
        <f>J46-(J46*J47)</f>
        <v>0</v>
      </c>
      <c r="K48" s="335">
        <f>K46-(K46*K47)</f>
        <v>0</v>
      </c>
      <c r="N48" s="277"/>
      <c r="O48" s="280"/>
      <c r="P48" s="281"/>
      <c r="Q48" s="252">
        <v>0.85</v>
      </c>
      <c r="R48" s="278">
        <f t="shared" si="9"/>
        <v>0</v>
      </c>
      <c r="S48" s="231"/>
      <c r="T48" s="232">
        <v>100</v>
      </c>
      <c r="U48" s="233">
        <f t="shared" si="10"/>
        <v>0</v>
      </c>
      <c r="V48" s="245">
        <f t="shared" si="4"/>
        <v>0</v>
      </c>
      <c r="W48" s="231"/>
      <c r="X48" s="234" t="s">
        <v>10</v>
      </c>
      <c r="Y48" s="235">
        <v>8400</v>
      </c>
      <c r="Z48" s="237">
        <f t="shared" si="8"/>
        <v>0</v>
      </c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</row>
    <row r="49" spans="1:37" s="37" customFormat="1" ht="12.75">
      <c r="A49" s="73" t="s">
        <v>125</v>
      </c>
      <c r="B49" s="76" t="s">
        <v>187</v>
      </c>
      <c r="C49" s="132">
        <v>1</v>
      </c>
      <c r="D49" s="64"/>
      <c r="E49" s="149"/>
      <c r="F49" s="214"/>
      <c r="G49" s="214"/>
      <c r="H49" s="218"/>
      <c r="I49" s="207" t="s">
        <v>177</v>
      </c>
      <c r="J49" s="337"/>
      <c r="K49" s="337"/>
      <c r="N49" s="277"/>
      <c r="O49" s="280"/>
      <c r="P49" s="281"/>
      <c r="Q49" s="250"/>
      <c r="R49" s="278">
        <f t="shared" si="9"/>
        <v>0</v>
      </c>
      <c r="S49" s="231"/>
      <c r="T49" s="293">
        <v>100</v>
      </c>
      <c r="U49" s="233">
        <f t="shared" si="10"/>
        <v>0</v>
      </c>
      <c r="V49" s="245">
        <f t="shared" si="4"/>
        <v>0</v>
      </c>
      <c r="W49" s="231"/>
      <c r="X49" s="234" t="s">
        <v>10</v>
      </c>
      <c r="Y49" s="235">
        <v>8400</v>
      </c>
      <c r="Z49" s="237">
        <f t="shared" si="8"/>
        <v>0</v>
      </c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</row>
    <row r="50" spans="1:37" s="37" customFormat="1" ht="12.75">
      <c r="A50" s="73"/>
      <c r="B50" s="76"/>
      <c r="C50" s="132"/>
      <c r="D50" s="64"/>
      <c r="E50" s="149"/>
      <c r="F50" s="214"/>
      <c r="G50" s="214"/>
      <c r="H50" s="264"/>
      <c r="I50" s="207" t="s">
        <v>178</v>
      </c>
      <c r="J50" s="338">
        <f>J49*J48+(SUM(R44:R48)-(SUM(R44:R48)*J47))</f>
        <v>0</v>
      </c>
      <c r="K50" s="338"/>
      <c r="N50" s="277"/>
      <c r="O50" s="280"/>
      <c r="P50" s="281"/>
      <c r="Q50" s="250"/>
      <c r="R50" s="278">
        <f t="shared" si="9"/>
        <v>0</v>
      </c>
      <c r="S50" s="231"/>
      <c r="T50" s="293">
        <v>100</v>
      </c>
      <c r="U50" s="233">
        <f t="shared" si="10"/>
        <v>0</v>
      </c>
      <c r="V50" s="245">
        <f t="shared" si="4"/>
        <v>0</v>
      </c>
      <c r="W50" s="231"/>
      <c r="X50" s="234" t="s">
        <v>10</v>
      </c>
      <c r="Y50" s="235">
        <v>8400</v>
      </c>
      <c r="Z50" s="237">
        <f t="shared" si="8"/>
        <v>0</v>
      </c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</row>
    <row r="51" spans="1:37" s="37" customFormat="1" ht="12.75">
      <c r="A51" s="50" t="s">
        <v>126</v>
      </c>
      <c r="B51" s="76" t="s">
        <v>30</v>
      </c>
      <c r="C51" s="132">
        <v>1</v>
      </c>
      <c r="D51" s="64"/>
      <c r="E51" s="151" t="s">
        <v>1</v>
      </c>
      <c r="F51" s="151" t="s">
        <v>27</v>
      </c>
      <c r="G51" s="151" t="s">
        <v>28</v>
      </c>
      <c r="H51" s="152"/>
      <c r="I51" s="152"/>
      <c r="J51" s="152"/>
      <c r="K51" s="152"/>
      <c r="L51" s="152"/>
      <c r="M51" s="152"/>
      <c r="N51" s="294"/>
      <c r="O51" s="280"/>
      <c r="P51" s="281"/>
      <c r="Q51" s="250">
        <v>4.7</v>
      </c>
      <c r="R51" s="278">
        <f t="shared" si="9"/>
        <v>0</v>
      </c>
      <c r="S51" s="231"/>
      <c r="T51" s="232">
        <v>100</v>
      </c>
      <c r="U51" s="233">
        <f t="shared" si="10"/>
        <v>0</v>
      </c>
      <c r="V51" s="245">
        <f t="shared" si="4"/>
        <v>0</v>
      </c>
      <c r="W51" s="231"/>
      <c r="X51" s="234" t="s">
        <v>10</v>
      </c>
      <c r="Y51" s="235">
        <v>8400</v>
      </c>
      <c r="Z51" s="237">
        <f t="shared" si="8"/>
        <v>0</v>
      </c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</row>
    <row r="52" spans="1:37" s="184" customFormat="1" ht="12.75">
      <c r="A52" s="193" t="s">
        <v>163</v>
      </c>
      <c r="B52" s="201" t="s">
        <v>166</v>
      </c>
      <c r="C52" s="202">
        <v>1</v>
      </c>
      <c r="D52" s="185"/>
      <c r="E52" s="186" t="s">
        <v>132</v>
      </c>
      <c r="F52" s="186" t="s">
        <v>164</v>
      </c>
      <c r="G52" s="187" t="s">
        <v>169</v>
      </c>
      <c r="H52" s="152"/>
      <c r="I52" s="152"/>
      <c r="J52" s="152"/>
      <c r="K52" s="152"/>
      <c r="L52" s="152"/>
      <c r="M52" s="152"/>
      <c r="N52" s="294"/>
      <c r="O52" s="295"/>
      <c r="P52" s="296"/>
      <c r="Q52" s="252">
        <v>7.6</v>
      </c>
      <c r="R52" s="297">
        <f>D52*Q52</f>
        <v>0</v>
      </c>
      <c r="S52" s="254"/>
      <c r="T52" s="298">
        <v>1</v>
      </c>
      <c r="U52" s="256">
        <f t="shared" si="10"/>
        <v>0</v>
      </c>
      <c r="V52" s="257">
        <f t="shared" si="4"/>
        <v>0</v>
      </c>
      <c r="W52" s="254"/>
      <c r="X52" s="254"/>
      <c r="Y52" s="258"/>
      <c r="Z52" s="260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</row>
    <row r="53" spans="1:37" s="184" customFormat="1" ht="12.75">
      <c r="A53" s="198" t="s">
        <v>162</v>
      </c>
      <c r="B53" s="195" t="s">
        <v>29</v>
      </c>
      <c r="C53" s="202">
        <v>1</v>
      </c>
      <c r="D53" s="309"/>
      <c r="E53" s="185"/>
      <c r="F53" s="185"/>
      <c r="G53" s="185"/>
      <c r="H53" s="152"/>
      <c r="I53" s="152"/>
      <c r="J53" s="152"/>
      <c r="K53" s="152"/>
      <c r="L53" s="152"/>
      <c r="M53" s="152"/>
      <c r="N53" s="294"/>
      <c r="O53" s="295"/>
      <c r="P53" s="296"/>
      <c r="Q53" s="252">
        <v>11.63</v>
      </c>
      <c r="R53" s="297">
        <f>SUM(E53:G53)*Q53</f>
        <v>0</v>
      </c>
      <c r="S53" s="299"/>
      <c r="T53" s="255">
        <v>8</v>
      </c>
      <c r="U53" s="256">
        <f>SUM(E53:G53)/T53</f>
        <v>0</v>
      </c>
      <c r="V53" s="257">
        <f t="shared" si="4"/>
        <v>0</v>
      </c>
      <c r="W53" s="254"/>
      <c r="X53" s="258" t="s">
        <v>10</v>
      </c>
      <c r="Y53" s="300">
        <v>96</v>
      </c>
      <c r="Z53" s="261">
        <f>SUM(E53:G53)/Y53</f>
        <v>0</v>
      </c>
      <c r="AA53" s="197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</row>
    <row r="54" spans="1:37" s="65" customFormat="1" ht="6.2" customHeight="1">
      <c r="A54" s="152"/>
      <c r="B54" s="105"/>
      <c r="C54" s="153"/>
      <c r="D54" s="154"/>
      <c r="H54" s="152"/>
      <c r="I54" s="152"/>
      <c r="J54" s="152"/>
      <c r="K54" s="152"/>
      <c r="L54" s="152"/>
      <c r="M54" s="152"/>
      <c r="N54" s="294"/>
      <c r="O54" s="280"/>
      <c r="P54" s="281"/>
      <c r="Q54" s="277"/>
      <c r="R54" s="280"/>
      <c r="S54" s="230"/>
      <c r="T54" s="232"/>
      <c r="U54" s="233"/>
      <c r="V54" s="233"/>
      <c r="W54" s="231"/>
      <c r="X54" s="234"/>
      <c r="Y54" s="235"/>
      <c r="Z54" s="23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</row>
    <row r="55" spans="1:37" s="155" customFormat="1" ht="15" customHeight="1">
      <c r="A55" s="12" t="s">
        <v>180</v>
      </c>
      <c r="B55" s="65"/>
      <c r="C55" s="97"/>
      <c r="H55" s="152"/>
      <c r="I55" s="152"/>
      <c r="J55" s="152"/>
      <c r="K55" s="152"/>
      <c r="L55" s="152"/>
      <c r="M55" s="152"/>
      <c r="N55" s="294"/>
      <c r="O55" s="301"/>
      <c r="P55" s="301"/>
      <c r="Q55" s="302"/>
      <c r="R55" s="301"/>
      <c r="S55" s="303"/>
      <c r="T55" s="304"/>
      <c r="U55" s="305"/>
      <c r="V55" s="305"/>
      <c r="W55" s="303"/>
      <c r="X55" s="306"/>
      <c r="Y55" s="306"/>
      <c r="Z55" s="307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</row>
    <row r="56" spans="1:37" s="155" customFormat="1" ht="16.5" customHeight="1">
      <c r="A56" s="65"/>
      <c r="B56" s="65" t="s">
        <v>181</v>
      </c>
      <c r="C56" s="226"/>
      <c r="H56" s="152"/>
      <c r="I56" s="152"/>
      <c r="J56" s="152"/>
      <c r="K56" s="152"/>
      <c r="L56" s="152"/>
      <c r="M56" s="152"/>
      <c r="N56" s="294"/>
      <c r="O56" s="301"/>
      <c r="P56" s="301"/>
      <c r="Q56" s="302"/>
      <c r="R56" s="301"/>
      <c r="S56" s="303"/>
      <c r="T56" s="304"/>
      <c r="U56" s="339">
        <f>SUM(U11:U53)</f>
        <v>0</v>
      </c>
      <c r="V56" s="262"/>
      <c r="W56" s="303"/>
      <c r="X56" s="306"/>
      <c r="Y56" s="306"/>
      <c r="Z56" s="307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</row>
    <row r="57" spans="1:37" s="155" customFormat="1" ht="12" customHeight="1">
      <c r="A57" s="79" t="s">
        <v>189</v>
      </c>
      <c r="B57" s="65"/>
      <c r="C57" s="174"/>
      <c r="H57" s="152"/>
      <c r="I57" s="152"/>
      <c r="J57" s="152"/>
      <c r="K57" s="152"/>
      <c r="L57" s="152"/>
      <c r="M57" s="152"/>
      <c r="N57" s="294"/>
      <c r="O57" s="301"/>
      <c r="P57" s="301"/>
      <c r="Q57" s="302"/>
      <c r="R57" s="301"/>
      <c r="S57" s="303"/>
      <c r="T57" s="304"/>
      <c r="U57" s="339"/>
      <c r="V57" s="262"/>
      <c r="W57" s="303"/>
      <c r="X57" s="306"/>
      <c r="Y57" s="306"/>
      <c r="Z57" s="307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</row>
    <row r="58" spans="1:37" s="155" customFormat="1" ht="8.4499999999999993" customHeight="1">
      <c r="A58" s="162"/>
      <c r="C58" s="156"/>
      <c r="H58" s="152"/>
      <c r="I58" s="152"/>
      <c r="J58" s="152"/>
      <c r="K58" s="152"/>
      <c r="L58" s="152"/>
      <c r="M58" s="152"/>
      <c r="N58" s="152"/>
      <c r="O58" s="108"/>
      <c r="P58" s="108"/>
      <c r="Q58" s="157"/>
      <c r="R58" s="108"/>
      <c r="T58" s="158"/>
      <c r="U58" s="159"/>
      <c r="V58" s="159"/>
      <c r="X58" s="160"/>
      <c r="Y58" s="160"/>
      <c r="Z58" s="161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</row>
    <row r="59" spans="1:37" s="155" customFormat="1" ht="8.4499999999999993" customHeight="1">
      <c r="C59" s="156"/>
      <c r="H59" s="152"/>
      <c r="I59" s="152"/>
      <c r="J59" s="152"/>
      <c r="K59" s="152"/>
      <c r="L59" s="152"/>
      <c r="M59" s="152"/>
      <c r="N59" s="152"/>
      <c r="O59" s="108"/>
      <c r="P59" s="108"/>
      <c r="Q59" s="157"/>
      <c r="R59" s="108"/>
      <c r="T59" s="158"/>
      <c r="U59" s="159"/>
      <c r="V59" s="159"/>
      <c r="X59" s="160"/>
      <c r="Y59" s="160"/>
      <c r="Z59" s="161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</row>
    <row r="60" spans="1:37" s="37" customFormat="1" ht="12.75">
      <c r="C60" s="163"/>
      <c r="N60" s="112"/>
      <c r="O60" s="164"/>
      <c r="P60" s="164"/>
      <c r="Q60" s="112"/>
      <c r="R60" s="164"/>
      <c r="T60" s="35"/>
      <c r="U60" s="36"/>
      <c r="V60" s="36"/>
      <c r="X60" s="82"/>
      <c r="Y60" s="39"/>
      <c r="Z60" s="40"/>
      <c r="AB60" s="65"/>
    </row>
    <row r="61" spans="1:37" s="37" customFormat="1" ht="12.75">
      <c r="C61" s="163"/>
      <c r="N61" s="112"/>
      <c r="O61" s="164"/>
      <c r="P61" s="164"/>
      <c r="Q61" s="112"/>
      <c r="R61" s="164"/>
      <c r="T61" s="35"/>
      <c r="U61" s="36"/>
      <c r="V61" s="36"/>
      <c r="X61" s="82"/>
      <c r="Y61" s="39"/>
      <c r="Z61" s="40"/>
      <c r="AB61" s="65"/>
    </row>
    <row r="62" spans="1:37" s="37" customFormat="1">
      <c r="C62" s="163"/>
      <c r="M62" s="165"/>
      <c r="N62" s="112"/>
      <c r="O62" s="164"/>
      <c r="P62" s="164"/>
      <c r="Q62" s="112"/>
      <c r="R62" s="164"/>
      <c r="T62" s="35"/>
      <c r="U62" s="36"/>
      <c r="V62" s="36"/>
      <c r="X62" s="82"/>
      <c r="Y62" s="39"/>
      <c r="Z62" s="40"/>
      <c r="AB62" s="65"/>
    </row>
    <row r="63" spans="1:37" s="37" customFormat="1" ht="12.75">
      <c r="C63" s="163"/>
      <c r="N63" s="112"/>
      <c r="O63" s="164"/>
      <c r="P63" s="164"/>
      <c r="Q63" s="112"/>
      <c r="R63" s="164"/>
      <c r="T63" s="35"/>
      <c r="U63" s="36"/>
      <c r="V63" s="36"/>
      <c r="X63" s="82"/>
      <c r="Y63" s="39"/>
      <c r="Z63" s="40"/>
      <c r="AB63" s="65"/>
    </row>
    <row r="64" spans="1:37" s="37" customFormat="1" ht="12.75">
      <c r="C64" s="163"/>
      <c r="K64" s="65"/>
      <c r="N64" s="112"/>
      <c r="O64" s="164"/>
      <c r="P64" s="164"/>
      <c r="Q64" s="112"/>
      <c r="R64" s="164"/>
      <c r="T64" s="35"/>
      <c r="U64" s="36"/>
      <c r="V64" s="36"/>
      <c r="X64" s="82"/>
      <c r="Y64" s="39"/>
      <c r="Z64" s="40"/>
      <c r="AB64" s="65"/>
    </row>
    <row r="65" spans="3:28" s="37" customFormat="1" ht="12.75">
      <c r="C65" s="163"/>
      <c r="I65" s="115"/>
      <c r="K65" s="65"/>
      <c r="N65" s="112"/>
      <c r="O65" s="164"/>
      <c r="P65" s="164"/>
      <c r="Q65" s="112"/>
      <c r="R65" s="164"/>
      <c r="T65" s="35"/>
      <c r="U65" s="36"/>
      <c r="V65" s="36"/>
      <c r="X65" s="82"/>
      <c r="Y65" s="39"/>
      <c r="Z65" s="40"/>
      <c r="AB65" s="65"/>
    </row>
  </sheetData>
  <sheetProtection algorithmName="SHA-512" hashValue="kUah6PdKS/+iYhF3QbcvnzYB8EcdHsut+ALP39xuWwwHfe5z597Bp67WozSZ0eb4UDA4gB8DO3Xe5AiNZaVElA==" saltValue="Z6qeiiVi7ju3H+M/4xZ18A==" spinCount="100000" sheet="1" objects="1" scenarios="1"/>
  <mergeCells count="10">
    <mergeCell ref="J48:K48"/>
    <mergeCell ref="J49:K49"/>
    <mergeCell ref="J50:K50"/>
    <mergeCell ref="U56:U57"/>
    <mergeCell ref="C8:C10"/>
    <mergeCell ref="D10:L10"/>
    <mergeCell ref="D24:L24"/>
    <mergeCell ref="D32:L32"/>
    <mergeCell ref="J46:K46"/>
    <mergeCell ref="J47:K47"/>
  </mergeCells>
  <conditionalFormatting sqref="U1:U65519">
    <cfRule type="expression" dxfId="2" priority="1" stopIfTrue="1">
      <formula>U1-ROUND(U1,0)&lt;&gt;0</formula>
    </cfRule>
  </conditionalFormatting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Z68"/>
  <sheetViews>
    <sheetView view="pageBreakPreview" topLeftCell="A34" zoomScaleNormal="100" zoomScaleSheetLayoutView="100" workbookViewId="0">
      <selection activeCell="E33" sqref="E33"/>
    </sheetView>
  </sheetViews>
  <sheetFormatPr defaultRowHeight="15"/>
  <cols>
    <col min="1" max="1" width="34.28515625" style="37" customWidth="1"/>
    <col min="2" max="2" width="20.140625" style="37" customWidth="1"/>
    <col min="3" max="3" width="7.42578125" style="163" customWidth="1"/>
    <col min="4" max="4" width="7" style="37" customWidth="1"/>
    <col min="5" max="5" width="7.140625" style="37" customWidth="1"/>
    <col min="6" max="6" width="9" style="37" customWidth="1"/>
    <col min="7" max="7" width="7.28515625" style="37" customWidth="1"/>
    <col min="8" max="11" width="5.28515625" style="37" customWidth="1"/>
    <col min="12" max="12" width="0.7109375" style="37" customWidth="1"/>
    <col min="13" max="13" width="6.5703125" style="37" customWidth="1"/>
    <col min="14" max="14" width="7.28515625" style="65" customWidth="1"/>
    <col min="15" max="15" width="9.140625" style="37"/>
    <col min="16" max="16" width="8.42578125" style="35" hidden="1" customWidth="1"/>
    <col min="17" max="17" width="15.42578125" style="36" bestFit="1" customWidth="1"/>
    <col min="18" max="18" width="11.140625" style="36" hidden="1" customWidth="1"/>
    <col min="19" max="19" width="9.140625" style="37"/>
    <col min="20" max="20" width="26" style="38" bestFit="1" customWidth="1"/>
    <col min="21" max="21" width="9.28515625" style="39" hidden="1" customWidth="1"/>
    <col min="22" max="22" width="18.28515625" style="40" bestFit="1" customWidth="1"/>
    <col min="23" max="23" width="6.7109375" style="37" customWidth="1"/>
    <col min="24" max="24" width="6.7109375" style="65" customWidth="1"/>
    <col min="25" max="30" width="6.7109375" style="37" customWidth="1"/>
    <col min="31" max="256" width="9.140625" style="37"/>
    <col min="257" max="257" width="34.28515625" style="37" customWidth="1"/>
    <col min="258" max="258" width="20.140625" style="37" customWidth="1"/>
    <col min="259" max="259" width="8.85546875" style="37" customWidth="1"/>
    <col min="260" max="261" width="7" style="37" customWidth="1"/>
    <col min="262" max="263" width="6.85546875" style="37" customWidth="1"/>
    <col min="264" max="267" width="5.28515625" style="37" customWidth="1"/>
    <col min="268" max="268" width="0.7109375" style="37" customWidth="1"/>
    <col min="269" max="269" width="6.5703125" style="37" customWidth="1"/>
    <col min="270" max="270" width="0" style="37" hidden="1" customWidth="1"/>
    <col min="271" max="271" width="9.140625" style="37"/>
    <col min="272" max="272" width="0" style="37" hidden="1" customWidth="1"/>
    <col min="273" max="273" width="15.42578125" style="37" bestFit="1" customWidth="1"/>
    <col min="274" max="274" width="0" style="37" hidden="1" customWidth="1"/>
    <col min="275" max="275" width="9.140625" style="37"/>
    <col min="276" max="276" width="26" style="37" bestFit="1" customWidth="1"/>
    <col min="277" max="277" width="0" style="37" hidden="1" customWidth="1"/>
    <col min="278" max="278" width="18.28515625" style="37" bestFit="1" customWidth="1"/>
    <col min="279" max="286" width="6.7109375" style="37" customWidth="1"/>
    <col min="287" max="512" width="9.140625" style="37"/>
    <col min="513" max="513" width="34.28515625" style="37" customWidth="1"/>
    <col min="514" max="514" width="20.140625" style="37" customWidth="1"/>
    <col min="515" max="515" width="8.85546875" style="37" customWidth="1"/>
    <col min="516" max="517" width="7" style="37" customWidth="1"/>
    <col min="518" max="519" width="6.85546875" style="37" customWidth="1"/>
    <col min="520" max="523" width="5.28515625" style="37" customWidth="1"/>
    <col min="524" max="524" width="0.7109375" style="37" customWidth="1"/>
    <col min="525" max="525" width="6.5703125" style="37" customWidth="1"/>
    <col min="526" max="526" width="0" style="37" hidden="1" customWidth="1"/>
    <col min="527" max="527" width="9.140625" style="37"/>
    <col min="528" max="528" width="0" style="37" hidden="1" customWidth="1"/>
    <col min="529" max="529" width="15.42578125" style="37" bestFit="1" customWidth="1"/>
    <col min="530" max="530" width="0" style="37" hidden="1" customWidth="1"/>
    <col min="531" max="531" width="9.140625" style="37"/>
    <col min="532" max="532" width="26" style="37" bestFit="1" customWidth="1"/>
    <col min="533" max="533" width="0" style="37" hidden="1" customWidth="1"/>
    <col min="534" max="534" width="18.28515625" style="37" bestFit="1" customWidth="1"/>
    <col min="535" max="542" width="6.7109375" style="37" customWidth="1"/>
    <col min="543" max="768" width="9.140625" style="37"/>
    <col min="769" max="769" width="34.28515625" style="37" customWidth="1"/>
    <col min="770" max="770" width="20.140625" style="37" customWidth="1"/>
    <col min="771" max="771" width="8.85546875" style="37" customWidth="1"/>
    <col min="772" max="773" width="7" style="37" customWidth="1"/>
    <col min="774" max="775" width="6.85546875" style="37" customWidth="1"/>
    <col min="776" max="779" width="5.28515625" style="37" customWidth="1"/>
    <col min="780" max="780" width="0.7109375" style="37" customWidth="1"/>
    <col min="781" max="781" width="6.5703125" style="37" customWidth="1"/>
    <col min="782" max="782" width="0" style="37" hidden="1" customWidth="1"/>
    <col min="783" max="783" width="9.140625" style="37"/>
    <col min="784" max="784" width="0" style="37" hidden="1" customWidth="1"/>
    <col min="785" max="785" width="15.42578125" style="37" bestFit="1" customWidth="1"/>
    <col min="786" max="786" width="0" style="37" hidden="1" customWidth="1"/>
    <col min="787" max="787" width="9.140625" style="37"/>
    <col min="788" max="788" width="26" style="37" bestFit="1" customWidth="1"/>
    <col min="789" max="789" width="0" style="37" hidden="1" customWidth="1"/>
    <col min="790" max="790" width="18.28515625" style="37" bestFit="1" customWidth="1"/>
    <col min="791" max="798" width="6.7109375" style="37" customWidth="1"/>
    <col min="799" max="1024" width="9.140625" style="37"/>
    <col min="1025" max="1025" width="34.28515625" style="37" customWidth="1"/>
    <col min="1026" max="1026" width="20.140625" style="37" customWidth="1"/>
    <col min="1027" max="1027" width="8.85546875" style="37" customWidth="1"/>
    <col min="1028" max="1029" width="7" style="37" customWidth="1"/>
    <col min="1030" max="1031" width="6.85546875" style="37" customWidth="1"/>
    <col min="1032" max="1035" width="5.28515625" style="37" customWidth="1"/>
    <col min="1036" max="1036" width="0.7109375" style="37" customWidth="1"/>
    <col min="1037" max="1037" width="6.5703125" style="37" customWidth="1"/>
    <col min="1038" max="1038" width="0" style="37" hidden="1" customWidth="1"/>
    <col min="1039" max="1039" width="9.140625" style="37"/>
    <col min="1040" max="1040" width="0" style="37" hidden="1" customWidth="1"/>
    <col min="1041" max="1041" width="15.42578125" style="37" bestFit="1" customWidth="1"/>
    <col min="1042" max="1042" width="0" style="37" hidden="1" customWidth="1"/>
    <col min="1043" max="1043" width="9.140625" style="37"/>
    <col min="1044" max="1044" width="26" style="37" bestFit="1" customWidth="1"/>
    <col min="1045" max="1045" width="0" style="37" hidden="1" customWidth="1"/>
    <col min="1046" max="1046" width="18.28515625" style="37" bestFit="1" customWidth="1"/>
    <col min="1047" max="1054" width="6.7109375" style="37" customWidth="1"/>
    <col min="1055" max="1280" width="9.140625" style="37"/>
    <col min="1281" max="1281" width="34.28515625" style="37" customWidth="1"/>
    <col min="1282" max="1282" width="20.140625" style="37" customWidth="1"/>
    <col min="1283" max="1283" width="8.85546875" style="37" customWidth="1"/>
    <col min="1284" max="1285" width="7" style="37" customWidth="1"/>
    <col min="1286" max="1287" width="6.85546875" style="37" customWidth="1"/>
    <col min="1288" max="1291" width="5.28515625" style="37" customWidth="1"/>
    <col min="1292" max="1292" width="0.7109375" style="37" customWidth="1"/>
    <col min="1293" max="1293" width="6.5703125" style="37" customWidth="1"/>
    <col min="1294" max="1294" width="0" style="37" hidden="1" customWidth="1"/>
    <col min="1295" max="1295" width="9.140625" style="37"/>
    <col min="1296" max="1296" width="0" style="37" hidden="1" customWidth="1"/>
    <col min="1297" max="1297" width="15.42578125" style="37" bestFit="1" customWidth="1"/>
    <col min="1298" max="1298" width="0" style="37" hidden="1" customWidth="1"/>
    <col min="1299" max="1299" width="9.140625" style="37"/>
    <col min="1300" max="1300" width="26" style="37" bestFit="1" customWidth="1"/>
    <col min="1301" max="1301" width="0" style="37" hidden="1" customWidth="1"/>
    <col min="1302" max="1302" width="18.28515625" style="37" bestFit="1" customWidth="1"/>
    <col min="1303" max="1310" width="6.7109375" style="37" customWidth="1"/>
    <col min="1311" max="1536" width="9.140625" style="37"/>
    <col min="1537" max="1537" width="34.28515625" style="37" customWidth="1"/>
    <col min="1538" max="1538" width="20.140625" style="37" customWidth="1"/>
    <col min="1539" max="1539" width="8.85546875" style="37" customWidth="1"/>
    <col min="1540" max="1541" width="7" style="37" customWidth="1"/>
    <col min="1542" max="1543" width="6.85546875" style="37" customWidth="1"/>
    <col min="1544" max="1547" width="5.28515625" style="37" customWidth="1"/>
    <col min="1548" max="1548" width="0.7109375" style="37" customWidth="1"/>
    <col min="1549" max="1549" width="6.5703125" style="37" customWidth="1"/>
    <col min="1550" max="1550" width="0" style="37" hidden="1" customWidth="1"/>
    <col min="1551" max="1551" width="9.140625" style="37"/>
    <col min="1552" max="1552" width="0" style="37" hidden="1" customWidth="1"/>
    <col min="1553" max="1553" width="15.42578125" style="37" bestFit="1" customWidth="1"/>
    <col min="1554" max="1554" width="0" style="37" hidden="1" customWidth="1"/>
    <col min="1555" max="1555" width="9.140625" style="37"/>
    <col min="1556" max="1556" width="26" style="37" bestFit="1" customWidth="1"/>
    <col min="1557" max="1557" width="0" style="37" hidden="1" customWidth="1"/>
    <col min="1558" max="1558" width="18.28515625" style="37" bestFit="1" customWidth="1"/>
    <col min="1559" max="1566" width="6.7109375" style="37" customWidth="1"/>
    <col min="1567" max="1792" width="9.140625" style="37"/>
    <col min="1793" max="1793" width="34.28515625" style="37" customWidth="1"/>
    <col min="1794" max="1794" width="20.140625" style="37" customWidth="1"/>
    <col min="1795" max="1795" width="8.85546875" style="37" customWidth="1"/>
    <col min="1796" max="1797" width="7" style="37" customWidth="1"/>
    <col min="1798" max="1799" width="6.85546875" style="37" customWidth="1"/>
    <col min="1800" max="1803" width="5.28515625" style="37" customWidth="1"/>
    <col min="1804" max="1804" width="0.7109375" style="37" customWidth="1"/>
    <col min="1805" max="1805" width="6.5703125" style="37" customWidth="1"/>
    <col min="1806" max="1806" width="0" style="37" hidden="1" customWidth="1"/>
    <col min="1807" max="1807" width="9.140625" style="37"/>
    <col min="1808" max="1808" width="0" style="37" hidden="1" customWidth="1"/>
    <col min="1809" max="1809" width="15.42578125" style="37" bestFit="1" customWidth="1"/>
    <col min="1810" max="1810" width="0" style="37" hidden="1" customWidth="1"/>
    <col min="1811" max="1811" width="9.140625" style="37"/>
    <col min="1812" max="1812" width="26" style="37" bestFit="1" customWidth="1"/>
    <col min="1813" max="1813" width="0" style="37" hidden="1" customWidth="1"/>
    <col min="1814" max="1814" width="18.28515625" style="37" bestFit="1" customWidth="1"/>
    <col min="1815" max="1822" width="6.7109375" style="37" customWidth="1"/>
    <col min="1823" max="2048" width="9.140625" style="37"/>
    <col min="2049" max="2049" width="34.28515625" style="37" customWidth="1"/>
    <col min="2050" max="2050" width="20.140625" style="37" customWidth="1"/>
    <col min="2051" max="2051" width="8.85546875" style="37" customWidth="1"/>
    <col min="2052" max="2053" width="7" style="37" customWidth="1"/>
    <col min="2054" max="2055" width="6.85546875" style="37" customWidth="1"/>
    <col min="2056" max="2059" width="5.28515625" style="37" customWidth="1"/>
    <col min="2060" max="2060" width="0.7109375" style="37" customWidth="1"/>
    <col min="2061" max="2061" width="6.5703125" style="37" customWidth="1"/>
    <col min="2062" max="2062" width="0" style="37" hidden="1" customWidth="1"/>
    <col min="2063" max="2063" width="9.140625" style="37"/>
    <col min="2064" max="2064" width="0" style="37" hidden="1" customWidth="1"/>
    <col min="2065" max="2065" width="15.42578125" style="37" bestFit="1" customWidth="1"/>
    <col min="2066" max="2066" width="0" style="37" hidden="1" customWidth="1"/>
    <col min="2067" max="2067" width="9.140625" style="37"/>
    <col min="2068" max="2068" width="26" style="37" bestFit="1" customWidth="1"/>
    <col min="2069" max="2069" width="0" style="37" hidden="1" customWidth="1"/>
    <col min="2070" max="2070" width="18.28515625" style="37" bestFit="1" customWidth="1"/>
    <col min="2071" max="2078" width="6.7109375" style="37" customWidth="1"/>
    <col min="2079" max="2304" width="9.140625" style="37"/>
    <col min="2305" max="2305" width="34.28515625" style="37" customWidth="1"/>
    <col min="2306" max="2306" width="20.140625" style="37" customWidth="1"/>
    <col min="2307" max="2307" width="8.85546875" style="37" customWidth="1"/>
    <col min="2308" max="2309" width="7" style="37" customWidth="1"/>
    <col min="2310" max="2311" width="6.85546875" style="37" customWidth="1"/>
    <col min="2312" max="2315" width="5.28515625" style="37" customWidth="1"/>
    <col min="2316" max="2316" width="0.7109375" style="37" customWidth="1"/>
    <col min="2317" max="2317" width="6.5703125" style="37" customWidth="1"/>
    <col min="2318" max="2318" width="0" style="37" hidden="1" customWidth="1"/>
    <col min="2319" max="2319" width="9.140625" style="37"/>
    <col min="2320" max="2320" width="0" style="37" hidden="1" customWidth="1"/>
    <col min="2321" max="2321" width="15.42578125" style="37" bestFit="1" customWidth="1"/>
    <col min="2322" max="2322" width="0" style="37" hidden="1" customWidth="1"/>
    <col min="2323" max="2323" width="9.140625" style="37"/>
    <col min="2324" max="2324" width="26" style="37" bestFit="1" customWidth="1"/>
    <col min="2325" max="2325" width="0" style="37" hidden="1" customWidth="1"/>
    <col min="2326" max="2326" width="18.28515625" style="37" bestFit="1" customWidth="1"/>
    <col min="2327" max="2334" width="6.7109375" style="37" customWidth="1"/>
    <col min="2335" max="2560" width="9.140625" style="37"/>
    <col min="2561" max="2561" width="34.28515625" style="37" customWidth="1"/>
    <col min="2562" max="2562" width="20.140625" style="37" customWidth="1"/>
    <col min="2563" max="2563" width="8.85546875" style="37" customWidth="1"/>
    <col min="2564" max="2565" width="7" style="37" customWidth="1"/>
    <col min="2566" max="2567" width="6.85546875" style="37" customWidth="1"/>
    <col min="2568" max="2571" width="5.28515625" style="37" customWidth="1"/>
    <col min="2572" max="2572" width="0.7109375" style="37" customWidth="1"/>
    <col min="2573" max="2573" width="6.5703125" style="37" customWidth="1"/>
    <col min="2574" max="2574" width="0" style="37" hidden="1" customWidth="1"/>
    <col min="2575" max="2575" width="9.140625" style="37"/>
    <col min="2576" max="2576" width="0" style="37" hidden="1" customWidth="1"/>
    <col min="2577" max="2577" width="15.42578125" style="37" bestFit="1" customWidth="1"/>
    <col min="2578" max="2578" width="0" style="37" hidden="1" customWidth="1"/>
    <col min="2579" max="2579" width="9.140625" style="37"/>
    <col min="2580" max="2580" width="26" style="37" bestFit="1" customWidth="1"/>
    <col min="2581" max="2581" width="0" style="37" hidden="1" customWidth="1"/>
    <col min="2582" max="2582" width="18.28515625" style="37" bestFit="1" customWidth="1"/>
    <col min="2583" max="2590" width="6.7109375" style="37" customWidth="1"/>
    <col min="2591" max="2816" width="9.140625" style="37"/>
    <col min="2817" max="2817" width="34.28515625" style="37" customWidth="1"/>
    <col min="2818" max="2818" width="20.140625" style="37" customWidth="1"/>
    <col min="2819" max="2819" width="8.85546875" style="37" customWidth="1"/>
    <col min="2820" max="2821" width="7" style="37" customWidth="1"/>
    <col min="2822" max="2823" width="6.85546875" style="37" customWidth="1"/>
    <col min="2824" max="2827" width="5.28515625" style="37" customWidth="1"/>
    <col min="2828" max="2828" width="0.7109375" style="37" customWidth="1"/>
    <col min="2829" max="2829" width="6.5703125" style="37" customWidth="1"/>
    <col min="2830" max="2830" width="0" style="37" hidden="1" customWidth="1"/>
    <col min="2831" max="2831" width="9.140625" style="37"/>
    <col min="2832" max="2832" width="0" style="37" hidden="1" customWidth="1"/>
    <col min="2833" max="2833" width="15.42578125" style="37" bestFit="1" customWidth="1"/>
    <col min="2834" max="2834" width="0" style="37" hidden="1" customWidth="1"/>
    <col min="2835" max="2835" width="9.140625" style="37"/>
    <col min="2836" max="2836" width="26" style="37" bestFit="1" customWidth="1"/>
    <col min="2837" max="2837" width="0" style="37" hidden="1" customWidth="1"/>
    <col min="2838" max="2838" width="18.28515625" style="37" bestFit="1" customWidth="1"/>
    <col min="2839" max="2846" width="6.7109375" style="37" customWidth="1"/>
    <col min="2847" max="3072" width="9.140625" style="37"/>
    <col min="3073" max="3073" width="34.28515625" style="37" customWidth="1"/>
    <col min="3074" max="3074" width="20.140625" style="37" customWidth="1"/>
    <col min="3075" max="3075" width="8.85546875" style="37" customWidth="1"/>
    <col min="3076" max="3077" width="7" style="37" customWidth="1"/>
    <col min="3078" max="3079" width="6.85546875" style="37" customWidth="1"/>
    <col min="3080" max="3083" width="5.28515625" style="37" customWidth="1"/>
    <col min="3084" max="3084" width="0.7109375" style="37" customWidth="1"/>
    <col min="3085" max="3085" width="6.5703125" style="37" customWidth="1"/>
    <col min="3086" max="3086" width="0" style="37" hidden="1" customWidth="1"/>
    <col min="3087" max="3087" width="9.140625" style="37"/>
    <col min="3088" max="3088" width="0" style="37" hidden="1" customWidth="1"/>
    <col min="3089" max="3089" width="15.42578125" style="37" bestFit="1" customWidth="1"/>
    <col min="3090" max="3090" width="0" style="37" hidden="1" customWidth="1"/>
    <col min="3091" max="3091" width="9.140625" style="37"/>
    <col min="3092" max="3092" width="26" style="37" bestFit="1" customWidth="1"/>
    <col min="3093" max="3093" width="0" style="37" hidden="1" customWidth="1"/>
    <col min="3094" max="3094" width="18.28515625" style="37" bestFit="1" customWidth="1"/>
    <col min="3095" max="3102" width="6.7109375" style="37" customWidth="1"/>
    <col min="3103" max="3328" width="9.140625" style="37"/>
    <col min="3329" max="3329" width="34.28515625" style="37" customWidth="1"/>
    <col min="3330" max="3330" width="20.140625" style="37" customWidth="1"/>
    <col min="3331" max="3331" width="8.85546875" style="37" customWidth="1"/>
    <col min="3332" max="3333" width="7" style="37" customWidth="1"/>
    <col min="3334" max="3335" width="6.85546875" style="37" customWidth="1"/>
    <col min="3336" max="3339" width="5.28515625" style="37" customWidth="1"/>
    <col min="3340" max="3340" width="0.7109375" style="37" customWidth="1"/>
    <col min="3341" max="3341" width="6.5703125" style="37" customWidth="1"/>
    <col min="3342" max="3342" width="0" style="37" hidden="1" customWidth="1"/>
    <col min="3343" max="3343" width="9.140625" style="37"/>
    <col min="3344" max="3344" width="0" style="37" hidden="1" customWidth="1"/>
    <col min="3345" max="3345" width="15.42578125" style="37" bestFit="1" customWidth="1"/>
    <col min="3346" max="3346" width="0" style="37" hidden="1" customWidth="1"/>
    <col min="3347" max="3347" width="9.140625" style="37"/>
    <col min="3348" max="3348" width="26" style="37" bestFit="1" customWidth="1"/>
    <col min="3349" max="3349" width="0" style="37" hidden="1" customWidth="1"/>
    <col min="3350" max="3350" width="18.28515625" style="37" bestFit="1" customWidth="1"/>
    <col min="3351" max="3358" width="6.7109375" style="37" customWidth="1"/>
    <col min="3359" max="3584" width="9.140625" style="37"/>
    <col min="3585" max="3585" width="34.28515625" style="37" customWidth="1"/>
    <col min="3586" max="3586" width="20.140625" style="37" customWidth="1"/>
    <col min="3587" max="3587" width="8.85546875" style="37" customWidth="1"/>
    <col min="3588" max="3589" width="7" style="37" customWidth="1"/>
    <col min="3590" max="3591" width="6.85546875" style="37" customWidth="1"/>
    <col min="3592" max="3595" width="5.28515625" style="37" customWidth="1"/>
    <col min="3596" max="3596" width="0.7109375" style="37" customWidth="1"/>
    <col min="3597" max="3597" width="6.5703125" style="37" customWidth="1"/>
    <col min="3598" max="3598" width="0" style="37" hidden="1" customWidth="1"/>
    <col min="3599" max="3599" width="9.140625" style="37"/>
    <col min="3600" max="3600" width="0" style="37" hidden="1" customWidth="1"/>
    <col min="3601" max="3601" width="15.42578125" style="37" bestFit="1" customWidth="1"/>
    <col min="3602" max="3602" width="0" style="37" hidden="1" customWidth="1"/>
    <col min="3603" max="3603" width="9.140625" style="37"/>
    <col min="3604" max="3604" width="26" style="37" bestFit="1" customWidth="1"/>
    <col min="3605" max="3605" width="0" style="37" hidden="1" customWidth="1"/>
    <col min="3606" max="3606" width="18.28515625" style="37" bestFit="1" customWidth="1"/>
    <col min="3607" max="3614" width="6.7109375" style="37" customWidth="1"/>
    <col min="3615" max="3840" width="9.140625" style="37"/>
    <col min="3841" max="3841" width="34.28515625" style="37" customWidth="1"/>
    <col min="3842" max="3842" width="20.140625" style="37" customWidth="1"/>
    <col min="3843" max="3843" width="8.85546875" style="37" customWidth="1"/>
    <col min="3844" max="3845" width="7" style="37" customWidth="1"/>
    <col min="3846" max="3847" width="6.85546875" style="37" customWidth="1"/>
    <col min="3848" max="3851" width="5.28515625" style="37" customWidth="1"/>
    <col min="3852" max="3852" width="0.7109375" style="37" customWidth="1"/>
    <col min="3853" max="3853" width="6.5703125" style="37" customWidth="1"/>
    <col min="3854" max="3854" width="0" style="37" hidden="1" customWidth="1"/>
    <col min="3855" max="3855" width="9.140625" style="37"/>
    <col min="3856" max="3856" width="0" style="37" hidden="1" customWidth="1"/>
    <col min="3857" max="3857" width="15.42578125" style="37" bestFit="1" customWidth="1"/>
    <col min="3858" max="3858" width="0" style="37" hidden="1" customWidth="1"/>
    <col min="3859" max="3859" width="9.140625" style="37"/>
    <col min="3860" max="3860" width="26" style="37" bestFit="1" customWidth="1"/>
    <col min="3861" max="3861" width="0" style="37" hidden="1" customWidth="1"/>
    <col min="3862" max="3862" width="18.28515625" style="37" bestFit="1" customWidth="1"/>
    <col min="3863" max="3870" width="6.7109375" style="37" customWidth="1"/>
    <col min="3871" max="4096" width="9.140625" style="37"/>
    <col min="4097" max="4097" width="34.28515625" style="37" customWidth="1"/>
    <col min="4098" max="4098" width="20.140625" style="37" customWidth="1"/>
    <col min="4099" max="4099" width="8.85546875" style="37" customWidth="1"/>
    <col min="4100" max="4101" width="7" style="37" customWidth="1"/>
    <col min="4102" max="4103" width="6.85546875" style="37" customWidth="1"/>
    <col min="4104" max="4107" width="5.28515625" style="37" customWidth="1"/>
    <col min="4108" max="4108" width="0.7109375" style="37" customWidth="1"/>
    <col min="4109" max="4109" width="6.5703125" style="37" customWidth="1"/>
    <col min="4110" max="4110" width="0" style="37" hidden="1" customWidth="1"/>
    <col min="4111" max="4111" width="9.140625" style="37"/>
    <col min="4112" max="4112" width="0" style="37" hidden="1" customWidth="1"/>
    <col min="4113" max="4113" width="15.42578125" style="37" bestFit="1" customWidth="1"/>
    <col min="4114" max="4114" width="0" style="37" hidden="1" customWidth="1"/>
    <col min="4115" max="4115" width="9.140625" style="37"/>
    <col min="4116" max="4116" width="26" style="37" bestFit="1" customWidth="1"/>
    <col min="4117" max="4117" width="0" style="37" hidden="1" customWidth="1"/>
    <col min="4118" max="4118" width="18.28515625" style="37" bestFit="1" customWidth="1"/>
    <col min="4119" max="4126" width="6.7109375" style="37" customWidth="1"/>
    <col min="4127" max="4352" width="9.140625" style="37"/>
    <col min="4353" max="4353" width="34.28515625" style="37" customWidth="1"/>
    <col min="4354" max="4354" width="20.140625" style="37" customWidth="1"/>
    <col min="4355" max="4355" width="8.85546875" style="37" customWidth="1"/>
    <col min="4356" max="4357" width="7" style="37" customWidth="1"/>
    <col min="4358" max="4359" width="6.85546875" style="37" customWidth="1"/>
    <col min="4360" max="4363" width="5.28515625" style="37" customWidth="1"/>
    <col min="4364" max="4364" width="0.7109375" style="37" customWidth="1"/>
    <col min="4365" max="4365" width="6.5703125" style="37" customWidth="1"/>
    <col min="4366" max="4366" width="0" style="37" hidden="1" customWidth="1"/>
    <col min="4367" max="4367" width="9.140625" style="37"/>
    <col min="4368" max="4368" width="0" style="37" hidden="1" customWidth="1"/>
    <col min="4369" max="4369" width="15.42578125" style="37" bestFit="1" customWidth="1"/>
    <col min="4370" max="4370" width="0" style="37" hidden="1" customWidth="1"/>
    <col min="4371" max="4371" width="9.140625" style="37"/>
    <col min="4372" max="4372" width="26" style="37" bestFit="1" customWidth="1"/>
    <col min="4373" max="4373" width="0" style="37" hidden="1" customWidth="1"/>
    <col min="4374" max="4374" width="18.28515625" style="37" bestFit="1" customWidth="1"/>
    <col min="4375" max="4382" width="6.7109375" style="37" customWidth="1"/>
    <col min="4383" max="4608" width="9.140625" style="37"/>
    <col min="4609" max="4609" width="34.28515625" style="37" customWidth="1"/>
    <col min="4610" max="4610" width="20.140625" style="37" customWidth="1"/>
    <col min="4611" max="4611" width="8.85546875" style="37" customWidth="1"/>
    <col min="4612" max="4613" width="7" style="37" customWidth="1"/>
    <col min="4614" max="4615" width="6.85546875" style="37" customWidth="1"/>
    <col min="4616" max="4619" width="5.28515625" style="37" customWidth="1"/>
    <col min="4620" max="4620" width="0.7109375" style="37" customWidth="1"/>
    <col min="4621" max="4621" width="6.5703125" style="37" customWidth="1"/>
    <col min="4622" max="4622" width="0" style="37" hidden="1" customWidth="1"/>
    <col min="4623" max="4623" width="9.140625" style="37"/>
    <col min="4624" max="4624" width="0" style="37" hidden="1" customWidth="1"/>
    <col min="4625" max="4625" width="15.42578125" style="37" bestFit="1" customWidth="1"/>
    <col min="4626" max="4626" width="0" style="37" hidden="1" customWidth="1"/>
    <col min="4627" max="4627" width="9.140625" style="37"/>
    <col min="4628" max="4628" width="26" style="37" bestFit="1" customWidth="1"/>
    <col min="4629" max="4629" width="0" style="37" hidden="1" customWidth="1"/>
    <col min="4630" max="4630" width="18.28515625" style="37" bestFit="1" customWidth="1"/>
    <col min="4631" max="4638" width="6.7109375" style="37" customWidth="1"/>
    <col min="4639" max="4864" width="9.140625" style="37"/>
    <col min="4865" max="4865" width="34.28515625" style="37" customWidth="1"/>
    <col min="4866" max="4866" width="20.140625" style="37" customWidth="1"/>
    <col min="4867" max="4867" width="8.85546875" style="37" customWidth="1"/>
    <col min="4868" max="4869" width="7" style="37" customWidth="1"/>
    <col min="4870" max="4871" width="6.85546875" style="37" customWidth="1"/>
    <col min="4872" max="4875" width="5.28515625" style="37" customWidth="1"/>
    <col min="4876" max="4876" width="0.7109375" style="37" customWidth="1"/>
    <col min="4877" max="4877" width="6.5703125" style="37" customWidth="1"/>
    <col min="4878" max="4878" width="0" style="37" hidden="1" customWidth="1"/>
    <col min="4879" max="4879" width="9.140625" style="37"/>
    <col min="4880" max="4880" width="0" style="37" hidden="1" customWidth="1"/>
    <col min="4881" max="4881" width="15.42578125" style="37" bestFit="1" customWidth="1"/>
    <col min="4882" max="4882" width="0" style="37" hidden="1" customWidth="1"/>
    <col min="4883" max="4883" width="9.140625" style="37"/>
    <col min="4884" max="4884" width="26" style="37" bestFit="1" customWidth="1"/>
    <col min="4885" max="4885" width="0" style="37" hidden="1" customWidth="1"/>
    <col min="4886" max="4886" width="18.28515625" style="37" bestFit="1" customWidth="1"/>
    <col min="4887" max="4894" width="6.7109375" style="37" customWidth="1"/>
    <col min="4895" max="5120" width="9.140625" style="37"/>
    <col min="5121" max="5121" width="34.28515625" style="37" customWidth="1"/>
    <col min="5122" max="5122" width="20.140625" style="37" customWidth="1"/>
    <col min="5123" max="5123" width="8.85546875" style="37" customWidth="1"/>
    <col min="5124" max="5125" width="7" style="37" customWidth="1"/>
    <col min="5126" max="5127" width="6.85546875" style="37" customWidth="1"/>
    <col min="5128" max="5131" width="5.28515625" style="37" customWidth="1"/>
    <col min="5132" max="5132" width="0.7109375" style="37" customWidth="1"/>
    <col min="5133" max="5133" width="6.5703125" style="37" customWidth="1"/>
    <col min="5134" max="5134" width="0" style="37" hidden="1" customWidth="1"/>
    <col min="5135" max="5135" width="9.140625" style="37"/>
    <col min="5136" max="5136" width="0" style="37" hidden="1" customWidth="1"/>
    <col min="5137" max="5137" width="15.42578125" style="37" bestFit="1" customWidth="1"/>
    <col min="5138" max="5138" width="0" style="37" hidden="1" customWidth="1"/>
    <col min="5139" max="5139" width="9.140625" style="37"/>
    <col min="5140" max="5140" width="26" style="37" bestFit="1" customWidth="1"/>
    <col min="5141" max="5141" width="0" style="37" hidden="1" customWidth="1"/>
    <col min="5142" max="5142" width="18.28515625" style="37" bestFit="1" customWidth="1"/>
    <col min="5143" max="5150" width="6.7109375" style="37" customWidth="1"/>
    <col min="5151" max="5376" width="9.140625" style="37"/>
    <col min="5377" max="5377" width="34.28515625" style="37" customWidth="1"/>
    <col min="5378" max="5378" width="20.140625" style="37" customWidth="1"/>
    <col min="5379" max="5379" width="8.85546875" style="37" customWidth="1"/>
    <col min="5380" max="5381" width="7" style="37" customWidth="1"/>
    <col min="5382" max="5383" width="6.85546875" style="37" customWidth="1"/>
    <col min="5384" max="5387" width="5.28515625" style="37" customWidth="1"/>
    <col min="5388" max="5388" width="0.7109375" style="37" customWidth="1"/>
    <col min="5389" max="5389" width="6.5703125" style="37" customWidth="1"/>
    <col min="5390" max="5390" width="0" style="37" hidden="1" customWidth="1"/>
    <col min="5391" max="5391" width="9.140625" style="37"/>
    <col min="5392" max="5392" width="0" style="37" hidden="1" customWidth="1"/>
    <col min="5393" max="5393" width="15.42578125" style="37" bestFit="1" customWidth="1"/>
    <col min="5394" max="5394" width="0" style="37" hidden="1" customWidth="1"/>
    <col min="5395" max="5395" width="9.140625" style="37"/>
    <col min="5396" max="5396" width="26" style="37" bestFit="1" customWidth="1"/>
    <col min="5397" max="5397" width="0" style="37" hidden="1" customWidth="1"/>
    <col min="5398" max="5398" width="18.28515625" style="37" bestFit="1" customWidth="1"/>
    <col min="5399" max="5406" width="6.7109375" style="37" customWidth="1"/>
    <col min="5407" max="5632" width="9.140625" style="37"/>
    <col min="5633" max="5633" width="34.28515625" style="37" customWidth="1"/>
    <col min="5634" max="5634" width="20.140625" style="37" customWidth="1"/>
    <col min="5635" max="5635" width="8.85546875" style="37" customWidth="1"/>
    <col min="5636" max="5637" width="7" style="37" customWidth="1"/>
    <col min="5638" max="5639" width="6.85546875" style="37" customWidth="1"/>
    <col min="5640" max="5643" width="5.28515625" style="37" customWidth="1"/>
    <col min="5644" max="5644" width="0.7109375" style="37" customWidth="1"/>
    <col min="5645" max="5645" width="6.5703125" style="37" customWidth="1"/>
    <col min="5646" max="5646" width="0" style="37" hidden="1" customWidth="1"/>
    <col min="5647" max="5647" width="9.140625" style="37"/>
    <col min="5648" max="5648" width="0" style="37" hidden="1" customWidth="1"/>
    <col min="5649" max="5649" width="15.42578125" style="37" bestFit="1" customWidth="1"/>
    <col min="5650" max="5650" width="0" style="37" hidden="1" customWidth="1"/>
    <col min="5651" max="5651" width="9.140625" style="37"/>
    <col min="5652" max="5652" width="26" style="37" bestFit="1" customWidth="1"/>
    <col min="5653" max="5653" width="0" style="37" hidden="1" customWidth="1"/>
    <col min="5654" max="5654" width="18.28515625" style="37" bestFit="1" customWidth="1"/>
    <col min="5655" max="5662" width="6.7109375" style="37" customWidth="1"/>
    <col min="5663" max="5888" width="9.140625" style="37"/>
    <col min="5889" max="5889" width="34.28515625" style="37" customWidth="1"/>
    <col min="5890" max="5890" width="20.140625" style="37" customWidth="1"/>
    <col min="5891" max="5891" width="8.85546875" style="37" customWidth="1"/>
    <col min="5892" max="5893" width="7" style="37" customWidth="1"/>
    <col min="5894" max="5895" width="6.85546875" style="37" customWidth="1"/>
    <col min="5896" max="5899" width="5.28515625" style="37" customWidth="1"/>
    <col min="5900" max="5900" width="0.7109375" style="37" customWidth="1"/>
    <col min="5901" max="5901" width="6.5703125" style="37" customWidth="1"/>
    <col min="5902" max="5902" width="0" style="37" hidden="1" customWidth="1"/>
    <col min="5903" max="5903" width="9.140625" style="37"/>
    <col min="5904" max="5904" width="0" style="37" hidden="1" customWidth="1"/>
    <col min="5905" max="5905" width="15.42578125" style="37" bestFit="1" customWidth="1"/>
    <col min="5906" max="5906" width="0" style="37" hidden="1" customWidth="1"/>
    <col min="5907" max="5907" width="9.140625" style="37"/>
    <col min="5908" max="5908" width="26" style="37" bestFit="1" customWidth="1"/>
    <col min="5909" max="5909" width="0" style="37" hidden="1" customWidth="1"/>
    <col min="5910" max="5910" width="18.28515625" style="37" bestFit="1" customWidth="1"/>
    <col min="5911" max="5918" width="6.7109375" style="37" customWidth="1"/>
    <col min="5919" max="6144" width="9.140625" style="37"/>
    <col min="6145" max="6145" width="34.28515625" style="37" customWidth="1"/>
    <col min="6146" max="6146" width="20.140625" style="37" customWidth="1"/>
    <col min="6147" max="6147" width="8.85546875" style="37" customWidth="1"/>
    <col min="6148" max="6149" width="7" style="37" customWidth="1"/>
    <col min="6150" max="6151" width="6.85546875" style="37" customWidth="1"/>
    <col min="6152" max="6155" width="5.28515625" style="37" customWidth="1"/>
    <col min="6156" max="6156" width="0.7109375" style="37" customWidth="1"/>
    <col min="6157" max="6157" width="6.5703125" style="37" customWidth="1"/>
    <col min="6158" max="6158" width="0" style="37" hidden="1" customWidth="1"/>
    <col min="6159" max="6159" width="9.140625" style="37"/>
    <col min="6160" max="6160" width="0" style="37" hidden="1" customWidth="1"/>
    <col min="6161" max="6161" width="15.42578125" style="37" bestFit="1" customWidth="1"/>
    <col min="6162" max="6162" width="0" style="37" hidden="1" customWidth="1"/>
    <col min="6163" max="6163" width="9.140625" style="37"/>
    <col min="6164" max="6164" width="26" style="37" bestFit="1" customWidth="1"/>
    <col min="6165" max="6165" width="0" style="37" hidden="1" customWidth="1"/>
    <col min="6166" max="6166" width="18.28515625" style="37" bestFit="1" customWidth="1"/>
    <col min="6167" max="6174" width="6.7109375" style="37" customWidth="1"/>
    <col min="6175" max="6400" width="9.140625" style="37"/>
    <col min="6401" max="6401" width="34.28515625" style="37" customWidth="1"/>
    <col min="6402" max="6402" width="20.140625" style="37" customWidth="1"/>
    <col min="6403" max="6403" width="8.85546875" style="37" customWidth="1"/>
    <col min="6404" max="6405" width="7" style="37" customWidth="1"/>
    <col min="6406" max="6407" width="6.85546875" style="37" customWidth="1"/>
    <col min="6408" max="6411" width="5.28515625" style="37" customWidth="1"/>
    <col min="6412" max="6412" width="0.7109375" style="37" customWidth="1"/>
    <col min="6413" max="6413" width="6.5703125" style="37" customWidth="1"/>
    <col min="6414" max="6414" width="0" style="37" hidden="1" customWidth="1"/>
    <col min="6415" max="6415" width="9.140625" style="37"/>
    <col min="6416" max="6416" width="0" style="37" hidden="1" customWidth="1"/>
    <col min="6417" max="6417" width="15.42578125" style="37" bestFit="1" customWidth="1"/>
    <col min="6418" max="6418" width="0" style="37" hidden="1" customWidth="1"/>
    <col min="6419" max="6419" width="9.140625" style="37"/>
    <col min="6420" max="6420" width="26" style="37" bestFit="1" customWidth="1"/>
    <col min="6421" max="6421" width="0" style="37" hidden="1" customWidth="1"/>
    <col min="6422" max="6422" width="18.28515625" style="37" bestFit="1" customWidth="1"/>
    <col min="6423" max="6430" width="6.7109375" style="37" customWidth="1"/>
    <col min="6431" max="6656" width="9.140625" style="37"/>
    <col min="6657" max="6657" width="34.28515625" style="37" customWidth="1"/>
    <col min="6658" max="6658" width="20.140625" style="37" customWidth="1"/>
    <col min="6659" max="6659" width="8.85546875" style="37" customWidth="1"/>
    <col min="6660" max="6661" width="7" style="37" customWidth="1"/>
    <col min="6662" max="6663" width="6.85546875" style="37" customWidth="1"/>
    <col min="6664" max="6667" width="5.28515625" style="37" customWidth="1"/>
    <col min="6668" max="6668" width="0.7109375" style="37" customWidth="1"/>
    <col min="6669" max="6669" width="6.5703125" style="37" customWidth="1"/>
    <col min="6670" max="6670" width="0" style="37" hidden="1" customWidth="1"/>
    <col min="6671" max="6671" width="9.140625" style="37"/>
    <col min="6672" max="6672" width="0" style="37" hidden="1" customWidth="1"/>
    <col min="6673" max="6673" width="15.42578125" style="37" bestFit="1" customWidth="1"/>
    <col min="6674" max="6674" width="0" style="37" hidden="1" customWidth="1"/>
    <col min="6675" max="6675" width="9.140625" style="37"/>
    <col min="6676" max="6676" width="26" style="37" bestFit="1" customWidth="1"/>
    <col min="6677" max="6677" width="0" style="37" hidden="1" customWidth="1"/>
    <col min="6678" max="6678" width="18.28515625" style="37" bestFit="1" customWidth="1"/>
    <col min="6679" max="6686" width="6.7109375" style="37" customWidth="1"/>
    <col min="6687" max="6912" width="9.140625" style="37"/>
    <col min="6913" max="6913" width="34.28515625" style="37" customWidth="1"/>
    <col min="6914" max="6914" width="20.140625" style="37" customWidth="1"/>
    <col min="6915" max="6915" width="8.85546875" style="37" customWidth="1"/>
    <col min="6916" max="6917" width="7" style="37" customWidth="1"/>
    <col min="6918" max="6919" width="6.85546875" style="37" customWidth="1"/>
    <col min="6920" max="6923" width="5.28515625" style="37" customWidth="1"/>
    <col min="6924" max="6924" width="0.7109375" style="37" customWidth="1"/>
    <col min="6925" max="6925" width="6.5703125" style="37" customWidth="1"/>
    <col min="6926" max="6926" width="0" style="37" hidden="1" customWidth="1"/>
    <col min="6927" max="6927" width="9.140625" style="37"/>
    <col min="6928" max="6928" width="0" style="37" hidden="1" customWidth="1"/>
    <col min="6929" max="6929" width="15.42578125" style="37" bestFit="1" customWidth="1"/>
    <col min="6930" max="6930" width="0" style="37" hidden="1" customWidth="1"/>
    <col min="6931" max="6931" width="9.140625" style="37"/>
    <col min="6932" max="6932" width="26" style="37" bestFit="1" customWidth="1"/>
    <col min="6933" max="6933" width="0" style="37" hidden="1" customWidth="1"/>
    <col min="6934" max="6934" width="18.28515625" style="37" bestFit="1" customWidth="1"/>
    <col min="6935" max="6942" width="6.7109375" style="37" customWidth="1"/>
    <col min="6943" max="7168" width="9.140625" style="37"/>
    <col min="7169" max="7169" width="34.28515625" style="37" customWidth="1"/>
    <col min="7170" max="7170" width="20.140625" style="37" customWidth="1"/>
    <col min="7171" max="7171" width="8.85546875" style="37" customWidth="1"/>
    <col min="7172" max="7173" width="7" style="37" customWidth="1"/>
    <col min="7174" max="7175" width="6.85546875" style="37" customWidth="1"/>
    <col min="7176" max="7179" width="5.28515625" style="37" customWidth="1"/>
    <col min="7180" max="7180" width="0.7109375" style="37" customWidth="1"/>
    <col min="7181" max="7181" width="6.5703125" style="37" customWidth="1"/>
    <col min="7182" max="7182" width="0" style="37" hidden="1" customWidth="1"/>
    <col min="7183" max="7183" width="9.140625" style="37"/>
    <col min="7184" max="7184" width="0" style="37" hidden="1" customWidth="1"/>
    <col min="7185" max="7185" width="15.42578125" style="37" bestFit="1" customWidth="1"/>
    <col min="7186" max="7186" width="0" style="37" hidden="1" customWidth="1"/>
    <col min="7187" max="7187" width="9.140625" style="37"/>
    <col min="7188" max="7188" width="26" style="37" bestFit="1" customWidth="1"/>
    <col min="7189" max="7189" width="0" style="37" hidden="1" customWidth="1"/>
    <col min="7190" max="7190" width="18.28515625" style="37" bestFit="1" customWidth="1"/>
    <col min="7191" max="7198" width="6.7109375" style="37" customWidth="1"/>
    <col min="7199" max="7424" width="9.140625" style="37"/>
    <col min="7425" max="7425" width="34.28515625" style="37" customWidth="1"/>
    <col min="7426" max="7426" width="20.140625" style="37" customWidth="1"/>
    <col min="7427" max="7427" width="8.85546875" style="37" customWidth="1"/>
    <col min="7428" max="7429" width="7" style="37" customWidth="1"/>
    <col min="7430" max="7431" width="6.85546875" style="37" customWidth="1"/>
    <col min="7432" max="7435" width="5.28515625" style="37" customWidth="1"/>
    <col min="7436" max="7436" width="0.7109375" style="37" customWidth="1"/>
    <col min="7437" max="7437" width="6.5703125" style="37" customWidth="1"/>
    <col min="7438" max="7438" width="0" style="37" hidden="1" customWidth="1"/>
    <col min="7439" max="7439" width="9.140625" style="37"/>
    <col min="7440" max="7440" width="0" style="37" hidden="1" customWidth="1"/>
    <col min="7441" max="7441" width="15.42578125" style="37" bestFit="1" customWidth="1"/>
    <col min="7442" max="7442" width="0" style="37" hidden="1" customWidth="1"/>
    <col min="7443" max="7443" width="9.140625" style="37"/>
    <col min="7444" max="7444" width="26" style="37" bestFit="1" customWidth="1"/>
    <col min="7445" max="7445" width="0" style="37" hidden="1" customWidth="1"/>
    <col min="7446" max="7446" width="18.28515625" style="37" bestFit="1" customWidth="1"/>
    <col min="7447" max="7454" width="6.7109375" style="37" customWidth="1"/>
    <col min="7455" max="7680" width="9.140625" style="37"/>
    <col min="7681" max="7681" width="34.28515625" style="37" customWidth="1"/>
    <col min="7682" max="7682" width="20.140625" style="37" customWidth="1"/>
    <col min="7683" max="7683" width="8.85546875" style="37" customWidth="1"/>
    <col min="7684" max="7685" width="7" style="37" customWidth="1"/>
    <col min="7686" max="7687" width="6.85546875" style="37" customWidth="1"/>
    <col min="7688" max="7691" width="5.28515625" style="37" customWidth="1"/>
    <col min="7692" max="7692" width="0.7109375" style="37" customWidth="1"/>
    <col min="7693" max="7693" width="6.5703125" style="37" customWidth="1"/>
    <col min="7694" max="7694" width="0" style="37" hidden="1" customWidth="1"/>
    <col min="7695" max="7695" width="9.140625" style="37"/>
    <col min="7696" max="7696" width="0" style="37" hidden="1" customWidth="1"/>
    <col min="7697" max="7697" width="15.42578125" style="37" bestFit="1" customWidth="1"/>
    <col min="7698" max="7698" width="0" style="37" hidden="1" customWidth="1"/>
    <col min="7699" max="7699" width="9.140625" style="37"/>
    <col min="7700" max="7700" width="26" style="37" bestFit="1" customWidth="1"/>
    <col min="7701" max="7701" width="0" style="37" hidden="1" customWidth="1"/>
    <col min="7702" max="7702" width="18.28515625" style="37" bestFit="1" customWidth="1"/>
    <col min="7703" max="7710" width="6.7109375" style="37" customWidth="1"/>
    <col min="7711" max="7936" width="9.140625" style="37"/>
    <col min="7937" max="7937" width="34.28515625" style="37" customWidth="1"/>
    <col min="7938" max="7938" width="20.140625" style="37" customWidth="1"/>
    <col min="7939" max="7939" width="8.85546875" style="37" customWidth="1"/>
    <col min="7940" max="7941" width="7" style="37" customWidth="1"/>
    <col min="7942" max="7943" width="6.85546875" style="37" customWidth="1"/>
    <col min="7944" max="7947" width="5.28515625" style="37" customWidth="1"/>
    <col min="7948" max="7948" width="0.7109375" style="37" customWidth="1"/>
    <col min="7949" max="7949" width="6.5703125" style="37" customWidth="1"/>
    <col min="7950" max="7950" width="0" style="37" hidden="1" customWidth="1"/>
    <col min="7951" max="7951" width="9.140625" style="37"/>
    <col min="7952" max="7952" width="0" style="37" hidden="1" customWidth="1"/>
    <col min="7953" max="7953" width="15.42578125" style="37" bestFit="1" customWidth="1"/>
    <col min="7954" max="7954" width="0" style="37" hidden="1" customWidth="1"/>
    <col min="7955" max="7955" width="9.140625" style="37"/>
    <col min="7956" max="7956" width="26" style="37" bestFit="1" customWidth="1"/>
    <col min="7957" max="7957" width="0" style="37" hidden="1" customWidth="1"/>
    <col min="7958" max="7958" width="18.28515625" style="37" bestFit="1" customWidth="1"/>
    <col min="7959" max="7966" width="6.7109375" style="37" customWidth="1"/>
    <col min="7967" max="8192" width="9.140625" style="37"/>
    <col min="8193" max="8193" width="34.28515625" style="37" customWidth="1"/>
    <col min="8194" max="8194" width="20.140625" style="37" customWidth="1"/>
    <col min="8195" max="8195" width="8.85546875" style="37" customWidth="1"/>
    <col min="8196" max="8197" width="7" style="37" customWidth="1"/>
    <col min="8198" max="8199" width="6.85546875" style="37" customWidth="1"/>
    <col min="8200" max="8203" width="5.28515625" style="37" customWidth="1"/>
    <col min="8204" max="8204" width="0.7109375" style="37" customWidth="1"/>
    <col min="8205" max="8205" width="6.5703125" style="37" customWidth="1"/>
    <col min="8206" max="8206" width="0" style="37" hidden="1" customWidth="1"/>
    <col min="8207" max="8207" width="9.140625" style="37"/>
    <col min="8208" max="8208" width="0" style="37" hidden="1" customWidth="1"/>
    <col min="8209" max="8209" width="15.42578125" style="37" bestFit="1" customWidth="1"/>
    <col min="8210" max="8210" width="0" style="37" hidden="1" customWidth="1"/>
    <col min="8211" max="8211" width="9.140625" style="37"/>
    <col min="8212" max="8212" width="26" style="37" bestFit="1" customWidth="1"/>
    <col min="8213" max="8213" width="0" style="37" hidden="1" customWidth="1"/>
    <col min="8214" max="8214" width="18.28515625" style="37" bestFit="1" customWidth="1"/>
    <col min="8215" max="8222" width="6.7109375" style="37" customWidth="1"/>
    <col min="8223" max="8448" width="9.140625" style="37"/>
    <col min="8449" max="8449" width="34.28515625" style="37" customWidth="1"/>
    <col min="8450" max="8450" width="20.140625" style="37" customWidth="1"/>
    <col min="8451" max="8451" width="8.85546875" style="37" customWidth="1"/>
    <col min="8452" max="8453" width="7" style="37" customWidth="1"/>
    <col min="8454" max="8455" width="6.85546875" style="37" customWidth="1"/>
    <col min="8456" max="8459" width="5.28515625" style="37" customWidth="1"/>
    <col min="8460" max="8460" width="0.7109375" style="37" customWidth="1"/>
    <col min="8461" max="8461" width="6.5703125" style="37" customWidth="1"/>
    <col min="8462" max="8462" width="0" style="37" hidden="1" customWidth="1"/>
    <col min="8463" max="8463" width="9.140625" style="37"/>
    <col min="8464" max="8464" width="0" style="37" hidden="1" customWidth="1"/>
    <col min="8465" max="8465" width="15.42578125" style="37" bestFit="1" customWidth="1"/>
    <col min="8466" max="8466" width="0" style="37" hidden="1" customWidth="1"/>
    <col min="8467" max="8467" width="9.140625" style="37"/>
    <col min="8468" max="8468" width="26" style="37" bestFit="1" customWidth="1"/>
    <col min="8469" max="8469" width="0" style="37" hidden="1" customWidth="1"/>
    <col min="8470" max="8470" width="18.28515625" style="37" bestFit="1" customWidth="1"/>
    <col min="8471" max="8478" width="6.7109375" style="37" customWidth="1"/>
    <col min="8479" max="8704" width="9.140625" style="37"/>
    <col min="8705" max="8705" width="34.28515625" style="37" customWidth="1"/>
    <col min="8706" max="8706" width="20.140625" style="37" customWidth="1"/>
    <col min="8707" max="8707" width="8.85546875" style="37" customWidth="1"/>
    <col min="8708" max="8709" width="7" style="37" customWidth="1"/>
    <col min="8710" max="8711" width="6.85546875" style="37" customWidth="1"/>
    <col min="8712" max="8715" width="5.28515625" style="37" customWidth="1"/>
    <col min="8716" max="8716" width="0.7109375" style="37" customWidth="1"/>
    <col min="8717" max="8717" width="6.5703125" style="37" customWidth="1"/>
    <col min="8718" max="8718" width="0" style="37" hidden="1" customWidth="1"/>
    <col min="8719" max="8719" width="9.140625" style="37"/>
    <col min="8720" max="8720" width="0" style="37" hidden="1" customWidth="1"/>
    <col min="8721" max="8721" width="15.42578125" style="37" bestFit="1" customWidth="1"/>
    <col min="8722" max="8722" width="0" style="37" hidden="1" customWidth="1"/>
    <col min="8723" max="8723" width="9.140625" style="37"/>
    <col min="8724" max="8724" width="26" style="37" bestFit="1" customWidth="1"/>
    <col min="8725" max="8725" width="0" style="37" hidden="1" customWidth="1"/>
    <col min="8726" max="8726" width="18.28515625" style="37" bestFit="1" customWidth="1"/>
    <col min="8727" max="8734" width="6.7109375" style="37" customWidth="1"/>
    <col min="8735" max="8960" width="9.140625" style="37"/>
    <col min="8961" max="8961" width="34.28515625" style="37" customWidth="1"/>
    <col min="8962" max="8962" width="20.140625" style="37" customWidth="1"/>
    <col min="8963" max="8963" width="8.85546875" style="37" customWidth="1"/>
    <col min="8964" max="8965" width="7" style="37" customWidth="1"/>
    <col min="8966" max="8967" width="6.85546875" style="37" customWidth="1"/>
    <col min="8968" max="8971" width="5.28515625" style="37" customWidth="1"/>
    <col min="8972" max="8972" width="0.7109375" style="37" customWidth="1"/>
    <col min="8973" max="8973" width="6.5703125" style="37" customWidth="1"/>
    <col min="8974" max="8974" width="0" style="37" hidden="1" customWidth="1"/>
    <col min="8975" max="8975" width="9.140625" style="37"/>
    <col min="8976" max="8976" width="0" style="37" hidden="1" customWidth="1"/>
    <col min="8977" max="8977" width="15.42578125" style="37" bestFit="1" customWidth="1"/>
    <col min="8978" max="8978" width="0" style="37" hidden="1" customWidth="1"/>
    <col min="8979" max="8979" width="9.140625" style="37"/>
    <col min="8980" max="8980" width="26" style="37" bestFit="1" customWidth="1"/>
    <col min="8981" max="8981" width="0" style="37" hidden="1" customWidth="1"/>
    <col min="8982" max="8982" width="18.28515625" style="37" bestFit="1" customWidth="1"/>
    <col min="8983" max="8990" width="6.7109375" style="37" customWidth="1"/>
    <col min="8991" max="9216" width="9.140625" style="37"/>
    <col min="9217" max="9217" width="34.28515625" style="37" customWidth="1"/>
    <col min="9218" max="9218" width="20.140625" style="37" customWidth="1"/>
    <col min="9219" max="9219" width="8.85546875" style="37" customWidth="1"/>
    <col min="9220" max="9221" width="7" style="37" customWidth="1"/>
    <col min="9222" max="9223" width="6.85546875" style="37" customWidth="1"/>
    <col min="9224" max="9227" width="5.28515625" style="37" customWidth="1"/>
    <col min="9228" max="9228" width="0.7109375" style="37" customWidth="1"/>
    <col min="9229" max="9229" width="6.5703125" style="37" customWidth="1"/>
    <col min="9230" max="9230" width="0" style="37" hidden="1" customWidth="1"/>
    <col min="9231" max="9231" width="9.140625" style="37"/>
    <col min="9232" max="9232" width="0" style="37" hidden="1" customWidth="1"/>
    <col min="9233" max="9233" width="15.42578125" style="37" bestFit="1" customWidth="1"/>
    <col min="9234" max="9234" width="0" style="37" hidden="1" customWidth="1"/>
    <col min="9235" max="9235" width="9.140625" style="37"/>
    <col min="9236" max="9236" width="26" style="37" bestFit="1" customWidth="1"/>
    <col min="9237" max="9237" width="0" style="37" hidden="1" customWidth="1"/>
    <col min="9238" max="9238" width="18.28515625" style="37" bestFit="1" customWidth="1"/>
    <col min="9239" max="9246" width="6.7109375" style="37" customWidth="1"/>
    <col min="9247" max="9472" width="9.140625" style="37"/>
    <col min="9473" max="9473" width="34.28515625" style="37" customWidth="1"/>
    <col min="9474" max="9474" width="20.140625" style="37" customWidth="1"/>
    <col min="9475" max="9475" width="8.85546875" style="37" customWidth="1"/>
    <col min="9476" max="9477" width="7" style="37" customWidth="1"/>
    <col min="9478" max="9479" width="6.85546875" style="37" customWidth="1"/>
    <col min="9480" max="9483" width="5.28515625" style="37" customWidth="1"/>
    <col min="9484" max="9484" width="0.7109375" style="37" customWidth="1"/>
    <col min="9485" max="9485" width="6.5703125" style="37" customWidth="1"/>
    <col min="9486" max="9486" width="0" style="37" hidden="1" customWidth="1"/>
    <col min="9487" max="9487" width="9.140625" style="37"/>
    <col min="9488" max="9488" width="0" style="37" hidden="1" customWidth="1"/>
    <col min="9489" max="9489" width="15.42578125" style="37" bestFit="1" customWidth="1"/>
    <col min="9490" max="9490" width="0" style="37" hidden="1" customWidth="1"/>
    <col min="9491" max="9491" width="9.140625" style="37"/>
    <col min="9492" max="9492" width="26" style="37" bestFit="1" customWidth="1"/>
    <col min="9493" max="9493" width="0" style="37" hidden="1" customWidth="1"/>
    <col min="9494" max="9494" width="18.28515625" style="37" bestFit="1" customWidth="1"/>
    <col min="9495" max="9502" width="6.7109375" style="37" customWidth="1"/>
    <col min="9503" max="9728" width="9.140625" style="37"/>
    <col min="9729" max="9729" width="34.28515625" style="37" customWidth="1"/>
    <col min="9730" max="9730" width="20.140625" style="37" customWidth="1"/>
    <col min="9731" max="9731" width="8.85546875" style="37" customWidth="1"/>
    <col min="9732" max="9733" width="7" style="37" customWidth="1"/>
    <col min="9734" max="9735" width="6.85546875" style="37" customWidth="1"/>
    <col min="9736" max="9739" width="5.28515625" style="37" customWidth="1"/>
    <col min="9740" max="9740" width="0.7109375" style="37" customWidth="1"/>
    <col min="9741" max="9741" width="6.5703125" style="37" customWidth="1"/>
    <col min="9742" max="9742" width="0" style="37" hidden="1" customWidth="1"/>
    <col min="9743" max="9743" width="9.140625" style="37"/>
    <col min="9744" max="9744" width="0" style="37" hidden="1" customWidth="1"/>
    <col min="9745" max="9745" width="15.42578125" style="37" bestFit="1" customWidth="1"/>
    <col min="9746" max="9746" width="0" style="37" hidden="1" customWidth="1"/>
    <col min="9747" max="9747" width="9.140625" style="37"/>
    <col min="9748" max="9748" width="26" style="37" bestFit="1" customWidth="1"/>
    <col min="9749" max="9749" width="0" style="37" hidden="1" customWidth="1"/>
    <col min="9750" max="9750" width="18.28515625" style="37" bestFit="1" customWidth="1"/>
    <col min="9751" max="9758" width="6.7109375" style="37" customWidth="1"/>
    <col min="9759" max="9984" width="9.140625" style="37"/>
    <col min="9985" max="9985" width="34.28515625" style="37" customWidth="1"/>
    <col min="9986" max="9986" width="20.140625" style="37" customWidth="1"/>
    <col min="9987" max="9987" width="8.85546875" style="37" customWidth="1"/>
    <col min="9988" max="9989" width="7" style="37" customWidth="1"/>
    <col min="9990" max="9991" width="6.85546875" style="37" customWidth="1"/>
    <col min="9992" max="9995" width="5.28515625" style="37" customWidth="1"/>
    <col min="9996" max="9996" width="0.7109375" style="37" customWidth="1"/>
    <col min="9997" max="9997" width="6.5703125" style="37" customWidth="1"/>
    <col min="9998" max="9998" width="0" style="37" hidden="1" customWidth="1"/>
    <col min="9999" max="9999" width="9.140625" style="37"/>
    <col min="10000" max="10000" width="0" style="37" hidden="1" customWidth="1"/>
    <col min="10001" max="10001" width="15.42578125" style="37" bestFit="1" customWidth="1"/>
    <col min="10002" max="10002" width="0" style="37" hidden="1" customWidth="1"/>
    <col min="10003" max="10003" width="9.140625" style="37"/>
    <col min="10004" max="10004" width="26" style="37" bestFit="1" customWidth="1"/>
    <col min="10005" max="10005" width="0" style="37" hidden="1" customWidth="1"/>
    <col min="10006" max="10006" width="18.28515625" style="37" bestFit="1" customWidth="1"/>
    <col min="10007" max="10014" width="6.7109375" style="37" customWidth="1"/>
    <col min="10015" max="10240" width="9.140625" style="37"/>
    <col min="10241" max="10241" width="34.28515625" style="37" customWidth="1"/>
    <col min="10242" max="10242" width="20.140625" style="37" customWidth="1"/>
    <col min="10243" max="10243" width="8.85546875" style="37" customWidth="1"/>
    <col min="10244" max="10245" width="7" style="37" customWidth="1"/>
    <col min="10246" max="10247" width="6.85546875" style="37" customWidth="1"/>
    <col min="10248" max="10251" width="5.28515625" style="37" customWidth="1"/>
    <col min="10252" max="10252" width="0.7109375" style="37" customWidth="1"/>
    <col min="10253" max="10253" width="6.5703125" style="37" customWidth="1"/>
    <col min="10254" max="10254" width="0" style="37" hidden="1" customWidth="1"/>
    <col min="10255" max="10255" width="9.140625" style="37"/>
    <col min="10256" max="10256" width="0" style="37" hidden="1" customWidth="1"/>
    <col min="10257" max="10257" width="15.42578125" style="37" bestFit="1" customWidth="1"/>
    <col min="10258" max="10258" width="0" style="37" hidden="1" customWidth="1"/>
    <col min="10259" max="10259" width="9.140625" style="37"/>
    <col min="10260" max="10260" width="26" style="37" bestFit="1" customWidth="1"/>
    <col min="10261" max="10261" width="0" style="37" hidden="1" customWidth="1"/>
    <col min="10262" max="10262" width="18.28515625" style="37" bestFit="1" customWidth="1"/>
    <col min="10263" max="10270" width="6.7109375" style="37" customWidth="1"/>
    <col min="10271" max="10496" width="9.140625" style="37"/>
    <col min="10497" max="10497" width="34.28515625" style="37" customWidth="1"/>
    <col min="10498" max="10498" width="20.140625" style="37" customWidth="1"/>
    <col min="10499" max="10499" width="8.85546875" style="37" customWidth="1"/>
    <col min="10500" max="10501" width="7" style="37" customWidth="1"/>
    <col min="10502" max="10503" width="6.85546875" style="37" customWidth="1"/>
    <col min="10504" max="10507" width="5.28515625" style="37" customWidth="1"/>
    <col min="10508" max="10508" width="0.7109375" style="37" customWidth="1"/>
    <col min="10509" max="10509" width="6.5703125" style="37" customWidth="1"/>
    <col min="10510" max="10510" width="0" style="37" hidden="1" customWidth="1"/>
    <col min="10511" max="10511" width="9.140625" style="37"/>
    <col min="10512" max="10512" width="0" style="37" hidden="1" customWidth="1"/>
    <col min="10513" max="10513" width="15.42578125" style="37" bestFit="1" customWidth="1"/>
    <col min="10514" max="10514" width="0" style="37" hidden="1" customWidth="1"/>
    <col min="10515" max="10515" width="9.140625" style="37"/>
    <col min="10516" max="10516" width="26" style="37" bestFit="1" customWidth="1"/>
    <col min="10517" max="10517" width="0" style="37" hidden="1" customWidth="1"/>
    <col min="10518" max="10518" width="18.28515625" style="37" bestFit="1" customWidth="1"/>
    <col min="10519" max="10526" width="6.7109375" style="37" customWidth="1"/>
    <col min="10527" max="10752" width="9.140625" style="37"/>
    <col min="10753" max="10753" width="34.28515625" style="37" customWidth="1"/>
    <col min="10754" max="10754" width="20.140625" style="37" customWidth="1"/>
    <col min="10755" max="10755" width="8.85546875" style="37" customWidth="1"/>
    <col min="10756" max="10757" width="7" style="37" customWidth="1"/>
    <col min="10758" max="10759" width="6.85546875" style="37" customWidth="1"/>
    <col min="10760" max="10763" width="5.28515625" style="37" customWidth="1"/>
    <col min="10764" max="10764" width="0.7109375" style="37" customWidth="1"/>
    <col min="10765" max="10765" width="6.5703125" style="37" customWidth="1"/>
    <col min="10766" max="10766" width="0" style="37" hidden="1" customWidth="1"/>
    <col min="10767" max="10767" width="9.140625" style="37"/>
    <col min="10768" max="10768" width="0" style="37" hidden="1" customWidth="1"/>
    <col min="10769" max="10769" width="15.42578125" style="37" bestFit="1" customWidth="1"/>
    <col min="10770" max="10770" width="0" style="37" hidden="1" customWidth="1"/>
    <col min="10771" max="10771" width="9.140625" style="37"/>
    <col min="10772" max="10772" width="26" style="37" bestFit="1" customWidth="1"/>
    <col min="10773" max="10773" width="0" style="37" hidden="1" customWidth="1"/>
    <col min="10774" max="10774" width="18.28515625" style="37" bestFit="1" customWidth="1"/>
    <col min="10775" max="10782" width="6.7109375" style="37" customWidth="1"/>
    <col min="10783" max="11008" width="9.140625" style="37"/>
    <col min="11009" max="11009" width="34.28515625" style="37" customWidth="1"/>
    <col min="11010" max="11010" width="20.140625" style="37" customWidth="1"/>
    <col min="11011" max="11011" width="8.85546875" style="37" customWidth="1"/>
    <col min="11012" max="11013" width="7" style="37" customWidth="1"/>
    <col min="11014" max="11015" width="6.85546875" style="37" customWidth="1"/>
    <col min="11016" max="11019" width="5.28515625" style="37" customWidth="1"/>
    <col min="11020" max="11020" width="0.7109375" style="37" customWidth="1"/>
    <col min="11021" max="11021" width="6.5703125" style="37" customWidth="1"/>
    <col min="11022" max="11022" width="0" style="37" hidden="1" customWidth="1"/>
    <col min="11023" max="11023" width="9.140625" style="37"/>
    <col min="11024" max="11024" width="0" style="37" hidden="1" customWidth="1"/>
    <col min="11025" max="11025" width="15.42578125" style="37" bestFit="1" customWidth="1"/>
    <col min="11026" max="11026" width="0" style="37" hidden="1" customWidth="1"/>
    <col min="11027" max="11027" width="9.140625" style="37"/>
    <col min="11028" max="11028" width="26" style="37" bestFit="1" customWidth="1"/>
    <col min="11029" max="11029" width="0" style="37" hidden="1" customWidth="1"/>
    <col min="11030" max="11030" width="18.28515625" style="37" bestFit="1" customWidth="1"/>
    <col min="11031" max="11038" width="6.7109375" style="37" customWidth="1"/>
    <col min="11039" max="11264" width="9.140625" style="37"/>
    <col min="11265" max="11265" width="34.28515625" style="37" customWidth="1"/>
    <col min="11266" max="11266" width="20.140625" style="37" customWidth="1"/>
    <col min="11267" max="11267" width="8.85546875" style="37" customWidth="1"/>
    <col min="11268" max="11269" width="7" style="37" customWidth="1"/>
    <col min="11270" max="11271" width="6.85546875" style="37" customWidth="1"/>
    <col min="11272" max="11275" width="5.28515625" style="37" customWidth="1"/>
    <col min="11276" max="11276" width="0.7109375" style="37" customWidth="1"/>
    <col min="11277" max="11277" width="6.5703125" style="37" customWidth="1"/>
    <col min="11278" max="11278" width="0" style="37" hidden="1" customWidth="1"/>
    <col min="11279" max="11279" width="9.140625" style="37"/>
    <col min="11280" max="11280" width="0" style="37" hidden="1" customWidth="1"/>
    <col min="11281" max="11281" width="15.42578125" style="37" bestFit="1" customWidth="1"/>
    <col min="11282" max="11282" width="0" style="37" hidden="1" customWidth="1"/>
    <col min="11283" max="11283" width="9.140625" style="37"/>
    <col min="11284" max="11284" width="26" style="37" bestFit="1" customWidth="1"/>
    <col min="11285" max="11285" width="0" style="37" hidden="1" customWidth="1"/>
    <col min="11286" max="11286" width="18.28515625" style="37" bestFit="1" customWidth="1"/>
    <col min="11287" max="11294" width="6.7109375" style="37" customWidth="1"/>
    <col min="11295" max="11520" width="9.140625" style="37"/>
    <col min="11521" max="11521" width="34.28515625" style="37" customWidth="1"/>
    <col min="11522" max="11522" width="20.140625" style="37" customWidth="1"/>
    <col min="11523" max="11523" width="8.85546875" style="37" customWidth="1"/>
    <col min="11524" max="11525" width="7" style="37" customWidth="1"/>
    <col min="11526" max="11527" width="6.85546875" style="37" customWidth="1"/>
    <col min="11528" max="11531" width="5.28515625" style="37" customWidth="1"/>
    <col min="11532" max="11532" width="0.7109375" style="37" customWidth="1"/>
    <col min="11533" max="11533" width="6.5703125" style="37" customWidth="1"/>
    <col min="11534" max="11534" width="0" style="37" hidden="1" customWidth="1"/>
    <col min="11535" max="11535" width="9.140625" style="37"/>
    <col min="11536" max="11536" width="0" style="37" hidden="1" customWidth="1"/>
    <col min="11537" max="11537" width="15.42578125" style="37" bestFit="1" customWidth="1"/>
    <col min="11538" max="11538" width="0" style="37" hidden="1" customWidth="1"/>
    <col min="11539" max="11539" width="9.140625" style="37"/>
    <col min="11540" max="11540" width="26" style="37" bestFit="1" customWidth="1"/>
    <col min="11541" max="11541" width="0" style="37" hidden="1" customWidth="1"/>
    <col min="11542" max="11542" width="18.28515625" style="37" bestFit="1" customWidth="1"/>
    <col min="11543" max="11550" width="6.7109375" style="37" customWidth="1"/>
    <col min="11551" max="11776" width="9.140625" style="37"/>
    <col min="11777" max="11777" width="34.28515625" style="37" customWidth="1"/>
    <col min="11778" max="11778" width="20.140625" style="37" customWidth="1"/>
    <col min="11779" max="11779" width="8.85546875" style="37" customWidth="1"/>
    <col min="11780" max="11781" width="7" style="37" customWidth="1"/>
    <col min="11782" max="11783" width="6.85546875" style="37" customWidth="1"/>
    <col min="11784" max="11787" width="5.28515625" style="37" customWidth="1"/>
    <col min="11788" max="11788" width="0.7109375" style="37" customWidth="1"/>
    <col min="11789" max="11789" width="6.5703125" style="37" customWidth="1"/>
    <col min="11790" max="11790" width="0" style="37" hidden="1" customWidth="1"/>
    <col min="11791" max="11791" width="9.140625" style="37"/>
    <col min="11792" max="11792" width="0" style="37" hidden="1" customWidth="1"/>
    <col min="11793" max="11793" width="15.42578125" style="37" bestFit="1" customWidth="1"/>
    <col min="11794" max="11794" width="0" style="37" hidden="1" customWidth="1"/>
    <col min="11795" max="11795" width="9.140625" style="37"/>
    <col min="11796" max="11796" width="26" style="37" bestFit="1" customWidth="1"/>
    <col min="11797" max="11797" width="0" style="37" hidden="1" customWidth="1"/>
    <col min="11798" max="11798" width="18.28515625" style="37" bestFit="1" customWidth="1"/>
    <col min="11799" max="11806" width="6.7109375" style="37" customWidth="1"/>
    <col min="11807" max="12032" width="9.140625" style="37"/>
    <col min="12033" max="12033" width="34.28515625" style="37" customWidth="1"/>
    <col min="12034" max="12034" width="20.140625" style="37" customWidth="1"/>
    <col min="12035" max="12035" width="8.85546875" style="37" customWidth="1"/>
    <col min="12036" max="12037" width="7" style="37" customWidth="1"/>
    <col min="12038" max="12039" width="6.85546875" style="37" customWidth="1"/>
    <col min="12040" max="12043" width="5.28515625" style="37" customWidth="1"/>
    <col min="12044" max="12044" width="0.7109375" style="37" customWidth="1"/>
    <col min="12045" max="12045" width="6.5703125" style="37" customWidth="1"/>
    <col min="12046" max="12046" width="0" style="37" hidden="1" customWidth="1"/>
    <col min="12047" max="12047" width="9.140625" style="37"/>
    <col min="12048" max="12048" width="0" style="37" hidden="1" customWidth="1"/>
    <col min="12049" max="12049" width="15.42578125" style="37" bestFit="1" customWidth="1"/>
    <col min="12050" max="12050" width="0" style="37" hidden="1" customWidth="1"/>
    <col min="12051" max="12051" width="9.140625" style="37"/>
    <col min="12052" max="12052" width="26" style="37" bestFit="1" customWidth="1"/>
    <col min="12053" max="12053" width="0" style="37" hidden="1" customWidth="1"/>
    <col min="12054" max="12054" width="18.28515625" style="37" bestFit="1" customWidth="1"/>
    <col min="12055" max="12062" width="6.7109375" style="37" customWidth="1"/>
    <col min="12063" max="12288" width="9.140625" style="37"/>
    <col min="12289" max="12289" width="34.28515625" style="37" customWidth="1"/>
    <col min="12290" max="12290" width="20.140625" style="37" customWidth="1"/>
    <col min="12291" max="12291" width="8.85546875" style="37" customWidth="1"/>
    <col min="12292" max="12293" width="7" style="37" customWidth="1"/>
    <col min="12294" max="12295" width="6.85546875" style="37" customWidth="1"/>
    <col min="12296" max="12299" width="5.28515625" style="37" customWidth="1"/>
    <col min="12300" max="12300" width="0.7109375" style="37" customWidth="1"/>
    <col min="12301" max="12301" width="6.5703125" style="37" customWidth="1"/>
    <col min="12302" max="12302" width="0" style="37" hidden="1" customWidth="1"/>
    <col min="12303" max="12303" width="9.140625" style="37"/>
    <col min="12304" max="12304" width="0" style="37" hidden="1" customWidth="1"/>
    <col min="12305" max="12305" width="15.42578125" style="37" bestFit="1" customWidth="1"/>
    <col min="12306" max="12306" width="0" style="37" hidden="1" customWidth="1"/>
    <col min="12307" max="12307" width="9.140625" style="37"/>
    <col min="12308" max="12308" width="26" style="37" bestFit="1" customWidth="1"/>
    <col min="12309" max="12309" width="0" style="37" hidden="1" customWidth="1"/>
    <col min="12310" max="12310" width="18.28515625" style="37" bestFit="1" customWidth="1"/>
    <col min="12311" max="12318" width="6.7109375" style="37" customWidth="1"/>
    <col min="12319" max="12544" width="9.140625" style="37"/>
    <col min="12545" max="12545" width="34.28515625" style="37" customWidth="1"/>
    <col min="12546" max="12546" width="20.140625" style="37" customWidth="1"/>
    <col min="12547" max="12547" width="8.85546875" style="37" customWidth="1"/>
    <col min="12548" max="12549" width="7" style="37" customWidth="1"/>
    <col min="12550" max="12551" width="6.85546875" style="37" customWidth="1"/>
    <col min="12552" max="12555" width="5.28515625" style="37" customWidth="1"/>
    <col min="12556" max="12556" width="0.7109375" style="37" customWidth="1"/>
    <col min="12557" max="12557" width="6.5703125" style="37" customWidth="1"/>
    <col min="12558" max="12558" width="0" style="37" hidden="1" customWidth="1"/>
    <col min="12559" max="12559" width="9.140625" style="37"/>
    <col min="12560" max="12560" width="0" style="37" hidden="1" customWidth="1"/>
    <col min="12561" max="12561" width="15.42578125" style="37" bestFit="1" customWidth="1"/>
    <col min="12562" max="12562" width="0" style="37" hidden="1" customWidth="1"/>
    <col min="12563" max="12563" width="9.140625" style="37"/>
    <col min="12564" max="12564" width="26" style="37" bestFit="1" customWidth="1"/>
    <col min="12565" max="12565" width="0" style="37" hidden="1" customWidth="1"/>
    <col min="12566" max="12566" width="18.28515625" style="37" bestFit="1" customWidth="1"/>
    <col min="12567" max="12574" width="6.7109375" style="37" customWidth="1"/>
    <col min="12575" max="12800" width="9.140625" style="37"/>
    <col min="12801" max="12801" width="34.28515625" style="37" customWidth="1"/>
    <col min="12802" max="12802" width="20.140625" style="37" customWidth="1"/>
    <col min="12803" max="12803" width="8.85546875" style="37" customWidth="1"/>
    <col min="12804" max="12805" width="7" style="37" customWidth="1"/>
    <col min="12806" max="12807" width="6.85546875" style="37" customWidth="1"/>
    <col min="12808" max="12811" width="5.28515625" style="37" customWidth="1"/>
    <col min="12812" max="12812" width="0.7109375" style="37" customWidth="1"/>
    <col min="12813" max="12813" width="6.5703125" style="37" customWidth="1"/>
    <col min="12814" max="12814" width="0" style="37" hidden="1" customWidth="1"/>
    <col min="12815" max="12815" width="9.140625" style="37"/>
    <col min="12816" max="12816" width="0" style="37" hidden="1" customWidth="1"/>
    <col min="12817" max="12817" width="15.42578125" style="37" bestFit="1" customWidth="1"/>
    <col min="12818" max="12818" width="0" style="37" hidden="1" customWidth="1"/>
    <col min="12819" max="12819" width="9.140625" style="37"/>
    <col min="12820" max="12820" width="26" style="37" bestFit="1" customWidth="1"/>
    <col min="12821" max="12821" width="0" style="37" hidden="1" customWidth="1"/>
    <col min="12822" max="12822" width="18.28515625" style="37" bestFit="1" customWidth="1"/>
    <col min="12823" max="12830" width="6.7109375" style="37" customWidth="1"/>
    <col min="12831" max="13056" width="9.140625" style="37"/>
    <col min="13057" max="13057" width="34.28515625" style="37" customWidth="1"/>
    <col min="13058" max="13058" width="20.140625" style="37" customWidth="1"/>
    <col min="13059" max="13059" width="8.85546875" style="37" customWidth="1"/>
    <col min="13060" max="13061" width="7" style="37" customWidth="1"/>
    <col min="13062" max="13063" width="6.85546875" style="37" customWidth="1"/>
    <col min="13064" max="13067" width="5.28515625" style="37" customWidth="1"/>
    <col min="13068" max="13068" width="0.7109375" style="37" customWidth="1"/>
    <col min="13069" max="13069" width="6.5703125" style="37" customWidth="1"/>
    <col min="13070" max="13070" width="0" style="37" hidden="1" customWidth="1"/>
    <col min="13071" max="13071" width="9.140625" style="37"/>
    <col min="13072" max="13072" width="0" style="37" hidden="1" customWidth="1"/>
    <col min="13073" max="13073" width="15.42578125" style="37" bestFit="1" customWidth="1"/>
    <col min="13074" max="13074" width="0" style="37" hidden="1" customWidth="1"/>
    <col min="13075" max="13075" width="9.140625" style="37"/>
    <col min="13076" max="13076" width="26" style="37" bestFit="1" customWidth="1"/>
    <col min="13077" max="13077" width="0" style="37" hidden="1" customWidth="1"/>
    <col min="13078" max="13078" width="18.28515625" style="37" bestFit="1" customWidth="1"/>
    <col min="13079" max="13086" width="6.7109375" style="37" customWidth="1"/>
    <col min="13087" max="13312" width="9.140625" style="37"/>
    <col min="13313" max="13313" width="34.28515625" style="37" customWidth="1"/>
    <col min="13314" max="13314" width="20.140625" style="37" customWidth="1"/>
    <col min="13315" max="13315" width="8.85546875" style="37" customWidth="1"/>
    <col min="13316" max="13317" width="7" style="37" customWidth="1"/>
    <col min="13318" max="13319" width="6.85546875" style="37" customWidth="1"/>
    <col min="13320" max="13323" width="5.28515625" style="37" customWidth="1"/>
    <col min="13324" max="13324" width="0.7109375" style="37" customWidth="1"/>
    <col min="13325" max="13325" width="6.5703125" style="37" customWidth="1"/>
    <col min="13326" max="13326" width="0" style="37" hidden="1" customWidth="1"/>
    <col min="13327" max="13327" width="9.140625" style="37"/>
    <col min="13328" max="13328" width="0" style="37" hidden="1" customWidth="1"/>
    <col min="13329" max="13329" width="15.42578125" style="37" bestFit="1" customWidth="1"/>
    <col min="13330" max="13330" width="0" style="37" hidden="1" customWidth="1"/>
    <col min="13331" max="13331" width="9.140625" style="37"/>
    <col min="13332" max="13332" width="26" style="37" bestFit="1" customWidth="1"/>
    <col min="13333" max="13333" width="0" style="37" hidden="1" customWidth="1"/>
    <col min="13334" max="13334" width="18.28515625" style="37" bestFit="1" customWidth="1"/>
    <col min="13335" max="13342" width="6.7109375" style="37" customWidth="1"/>
    <col min="13343" max="13568" width="9.140625" style="37"/>
    <col min="13569" max="13569" width="34.28515625" style="37" customWidth="1"/>
    <col min="13570" max="13570" width="20.140625" style="37" customWidth="1"/>
    <col min="13571" max="13571" width="8.85546875" style="37" customWidth="1"/>
    <col min="13572" max="13573" width="7" style="37" customWidth="1"/>
    <col min="13574" max="13575" width="6.85546875" style="37" customWidth="1"/>
    <col min="13576" max="13579" width="5.28515625" style="37" customWidth="1"/>
    <col min="13580" max="13580" width="0.7109375" style="37" customWidth="1"/>
    <col min="13581" max="13581" width="6.5703125" style="37" customWidth="1"/>
    <col min="13582" max="13582" width="0" style="37" hidden="1" customWidth="1"/>
    <col min="13583" max="13583" width="9.140625" style="37"/>
    <col min="13584" max="13584" width="0" style="37" hidden="1" customWidth="1"/>
    <col min="13585" max="13585" width="15.42578125" style="37" bestFit="1" customWidth="1"/>
    <col min="13586" max="13586" width="0" style="37" hidden="1" customWidth="1"/>
    <col min="13587" max="13587" width="9.140625" style="37"/>
    <col min="13588" max="13588" width="26" style="37" bestFit="1" customWidth="1"/>
    <col min="13589" max="13589" width="0" style="37" hidden="1" customWidth="1"/>
    <col min="13590" max="13590" width="18.28515625" style="37" bestFit="1" customWidth="1"/>
    <col min="13591" max="13598" width="6.7109375" style="37" customWidth="1"/>
    <col min="13599" max="13824" width="9.140625" style="37"/>
    <col min="13825" max="13825" width="34.28515625" style="37" customWidth="1"/>
    <col min="13826" max="13826" width="20.140625" style="37" customWidth="1"/>
    <col min="13827" max="13827" width="8.85546875" style="37" customWidth="1"/>
    <col min="13828" max="13829" width="7" style="37" customWidth="1"/>
    <col min="13830" max="13831" width="6.85546875" style="37" customWidth="1"/>
    <col min="13832" max="13835" width="5.28515625" style="37" customWidth="1"/>
    <col min="13836" max="13836" width="0.7109375" style="37" customWidth="1"/>
    <col min="13837" max="13837" width="6.5703125" style="37" customWidth="1"/>
    <col min="13838" max="13838" width="0" style="37" hidden="1" customWidth="1"/>
    <col min="13839" max="13839" width="9.140625" style="37"/>
    <col min="13840" max="13840" width="0" style="37" hidden="1" customWidth="1"/>
    <col min="13841" max="13841" width="15.42578125" style="37" bestFit="1" customWidth="1"/>
    <col min="13842" max="13842" width="0" style="37" hidden="1" customWidth="1"/>
    <col min="13843" max="13843" width="9.140625" style="37"/>
    <col min="13844" max="13844" width="26" style="37" bestFit="1" customWidth="1"/>
    <col min="13845" max="13845" width="0" style="37" hidden="1" customWidth="1"/>
    <col min="13846" max="13846" width="18.28515625" style="37" bestFit="1" customWidth="1"/>
    <col min="13847" max="13854" width="6.7109375" style="37" customWidth="1"/>
    <col min="13855" max="14080" width="9.140625" style="37"/>
    <col min="14081" max="14081" width="34.28515625" style="37" customWidth="1"/>
    <col min="14082" max="14082" width="20.140625" style="37" customWidth="1"/>
    <col min="14083" max="14083" width="8.85546875" style="37" customWidth="1"/>
    <col min="14084" max="14085" width="7" style="37" customWidth="1"/>
    <col min="14086" max="14087" width="6.85546875" style="37" customWidth="1"/>
    <col min="14088" max="14091" width="5.28515625" style="37" customWidth="1"/>
    <col min="14092" max="14092" width="0.7109375" style="37" customWidth="1"/>
    <col min="14093" max="14093" width="6.5703125" style="37" customWidth="1"/>
    <col min="14094" max="14094" width="0" style="37" hidden="1" customWidth="1"/>
    <col min="14095" max="14095" width="9.140625" style="37"/>
    <col min="14096" max="14096" width="0" style="37" hidden="1" customWidth="1"/>
    <col min="14097" max="14097" width="15.42578125" style="37" bestFit="1" customWidth="1"/>
    <col min="14098" max="14098" width="0" style="37" hidden="1" customWidth="1"/>
    <col min="14099" max="14099" width="9.140625" style="37"/>
    <col min="14100" max="14100" width="26" style="37" bestFit="1" customWidth="1"/>
    <col min="14101" max="14101" width="0" style="37" hidden="1" customWidth="1"/>
    <col min="14102" max="14102" width="18.28515625" style="37" bestFit="1" customWidth="1"/>
    <col min="14103" max="14110" width="6.7109375" style="37" customWidth="1"/>
    <col min="14111" max="14336" width="9.140625" style="37"/>
    <col min="14337" max="14337" width="34.28515625" style="37" customWidth="1"/>
    <col min="14338" max="14338" width="20.140625" style="37" customWidth="1"/>
    <col min="14339" max="14339" width="8.85546875" style="37" customWidth="1"/>
    <col min="14340" max="14341" width="7" style="37" customWidth="1"/>
    <col min="14342" max="14343" width="6.85546875" style="37" customWidth="1"/>
    <col min="14344" max="14347" width="5.28515625" style="37" customWidth="1"/>
    <col min="14348" max="14348" width="0.7109375" style="37" customWidth="1"/>
    <col min="14349" max="14349" width="6.5703125" style="37" customWidth="1"/>
    <col min="14350" max="14350" width="0" style="37" hidden="1" customWidth="1"/>
    <col min="14351" max="14351" width="9.140625" style="37"/>
    <col min="14352" max="14352" width="0" style="37" hidden="1" customWidth="1"/>
    <col min="14353" max="14353" width="15.42578125" style="37" bestFit="1" customWidth="1"/>
    <col min="14354" max="14354" width="0" style="37" hidden="1" customWidth="1"/>
    <col min="14355" max="14355" width="9.140625" style="37"/>
    <col min="14356" max="14356" width="26" style="37" bestFit="1" customWidth="1"/>
    <col min="14357" max="14357" width="0" style="37" hidden="1" customWidth="1"/>
    <col min="14358" max="14358" width="18.28515625" style="37" bestFit="1" customWidth="1"/>
    <col min="14359" max="14366" width="6.7109375" style="37" customWidth="1"/>
    <col min="14367" max="14592" width="9.140625" style="37"/>
    <col min="14593" max="14593" width="34.28515625" style="37" customWidth="1"/>
    <col min="14594" max="14594" width="20.140625" style="37" customWidth="1"/>
    <col min="14595" max="14595" width="8.85546875" style="37" customWidth="1"/>
    <col min="14596" max="14597" width="7" style="37" customWidth="1"/>
    <col min="14598" max="14599" width="6.85546875" style="37" customWidth="1"/>
    <col min="14600" max="14603" width="5.28515625" style="37" customWidth="1"/>
    <col min="14604" max="14604" width="0.7109375" style="37" customWidth="1"/>
    <col min="14605" max="14605" width="6.5703125" style="37" customWidth="1"/>
    <col min="14606" max="14606" width="0" style="37" hidden="1" customWidth="1"/>
    <col min="14607" max="14607" width="9.140625" style="37"/>
    <col min="14608" max="14608" width="0" style="37" hidden="1" customWidth="1"/>
    <col min="14609" max="14609" width="15.42578125" style="37" bestFit="1" customWidth="1"/>
    <col min="14610" max="14610" width="0" style="37" hidden="1" customWidth="1"/>
    <col min="14611" max="14611" width="9.140625" style="37"/>
    <col min="14612" max="14612" width="26" style="37" bestFit="1" customWidth="1"/>
    <col min="14613" max="14613" width="0" style="37" hidden="1" customWidth="1"/>
    <col min="14614" max="14614" width="18.28515625" style="37" bestFit="1" customWidth="1"/>
    <col min="14615" max="14622" width="6.7109375" style="37" customWidth="1"/>
    <col min="14623" max="14848" width="9.140625" style="37"/>
    <col min="14849" max="14849" width="34.28515625" style="37" customWidth="1"/>
    <col min="14850" max="14850" width="20.140625" style="37" customWidth="1"/>
    <col min="14851" max="14851" width="8.85546875" style="37" customWidth="1"/>
    <col min="14852" max="14853" width="7" style="37" customWidth="1"/>
    <col min="14854" max="14855" width="6.85546875" style="37" customWidth="1"/>
    <col min="14856" max="14859" width="5.28515625" style="37" customWidth="1"/>
    <col min="14860" max="14860" width="0.7109375" style="37" customWidth="1"/>
    <col min="14861" max="14861" width="6.5703125" style="37" customWidth="1"/>
    <col min="14862" max="14862" width="0" style="37" hidden="1" customWidth="1"/>
    <col min="14863" max="14863" width="9.140625" style="37"/>
    <col min="14864" max="14864" width="0" style="37" hidden="1" customWidth="1"/>
    <col min="14865" max="14865" width="15.42578125" style="37" bestFit="1" customWidth="1"/>
    <col min="14866" max="14866" width="0" style="37" hidden="1" customWidth="1"/>
    <col min="14867" max="14867" width="9.140625" style="37"/>
    <col min="14868" max="14868" width="26" style="37" bestFit="1" customWidth="1"/>
    <col min="14869" max="14869" width="0" style="37" hidden="1" customWidth="1"/>
    <col min="14870" max="14870" width="18.28515625" style="37" bestFit="1" customWidth="1"/>
    <col min="14871" max="14878" width="6.7109375" style="37" customWidth="1"/>
    <col min="14879" max="15104" width="9.140625" style="37"/>
    <col min="15105" max="15105" width="34.28515625" style="37" customWidth="1"/>
    <col min="15106" max="15106" width="20.140625" style="37" customWidth="1"/>
    <col min="15107" max="15107" width="8.85546875" style="37" customWidth="1"/>
    <col min="15108" max="15109" width="7" style="37" customWidth="1"/>
    <col min="15110" max="15111" width="6.85546875" style="37" customWidth="1"/>
    <col min="15112" max="15115" width="5.28515625" style="37" customWidth="1"/>
    <col min="15116" max="15116" width="0.7109375" style="37" customWidth="1"/>
    <col min="15117" max="15117" width="6.5703125" style="37" customWidth="1"/>
    <col min="15118" max="15118" width="0" style="37" hidden="1" customWidth="1"/>
    <col min="15119" max="15119" width="9.140625" style="37"/>
    <col min="15120" max="15120" width="0" style="37" hidden="1" customWidth="1"/>
    <col min="15121" max="15121" width="15.42578125" style="37" bestFit="1" customWidth="1"/>
    <col min="15122" max="15122" width="0" style="37" hidden="1" customWidth="1"/>
    <col min="15123" max="15123" width="9.140625" style="37"/>
    <col min="15124" max="15124" width="26" style="37" bestFit="1" customWidth="1"/>
    <col min="15125" max="15125" width="0" style="37" hidden="1" customWidth="1"/>
    <col min="15126" max="15126" width="18.28515625" style="37" bestFit="1" customWidth="1"/>
    <col min="15127" max="15134" width="6.7109375" style="37" customWidth="1"/>
    <col min="15135" max="15360" width="9.140625" style="37"/>
    <col min="15361" max="15361" width="34.28515625" style="37" customWidth="1"/>
    <col min="15362" max="15362" width="20.140625" style="37" customWidth="1"/>
    <col min="15363" max="15363" width="8.85546875" style="37" customWidth="1"/>
    <col min="15364" max="15365" width="7" style="37" customWidth="1"/>
    <col min="15366" max="15367" width="6.85546875" style="37" customWidth="1"/>
    <col min="15368" max="15371" width="5.28515625" style="37" customWidth="1"/>
    <col min="15372" max="15372" width="0.7109375" style="37" customWidth="1"/>
    <col min="15373" max="15373" width="6.5703125" style="37" customWidth="1"/>
    <col min="15374" max="15374" width="0" style="37" hidden="1" customWidth="1"/>
    <col min="15375" max="15375" width="9.140625" style="37"/>
    <col min="15376" max="15376" width="0" style="37" hidden="1" customWidth="1"/>
    <col min="15377" max="15377" width="15.42578125" style="37" bestFit="1" customWidth="1"/>
    <col min="15378" max="15378" width="0" style="37" hidden="1" customWidth="1"/>
    <col min="15379" max="15379" width="9.140625" style="37"/>
    <col min="15380" max="15380" width="26" style="37" bestFit="1" customWidth="1"/>
    <col min="15381" max="15381" width="0" style="37" hidden="1" customWidth="1"/>
    <col min="15382" max="15382" width="18.28515625" style="37" bestFit="1" customWidth="1"/>
    <col min="15383" max="15390" width="6.7109375" style="37" customWidth="1"/>
    <col min="15391" max="15616" width="9.140625" style="37"/>
    <col min="15617" max="15617" width="34.28515625" style="37" customWidth="1"/>
    <col min="15618" max="15618" width="20.140625" style="37" customWidth="1"/>
    <col min="15619" max="15619" width="8.85546875" style="37" customWidth="1"/>
    <col min="15620" max="15621" width="7" style="37" customWidth="1"/>
    <col min="15622" max="15623" width="6.85546875" style="37" customWidth="1"/>
    <col min="15624" max="15627" width="5.28515625" style="37" customWidth="1"/>
    <col min="15628" max="15628" width="0.7109375" style="37" customWidth="1"/>
    <col min="15629" max="15629" width="6.5703125" style="37" customWidth="1"/>
    <col min="15630" max="15630" width="0" style="37" hidden="1" customWidth="1"/>
    <col min="15631" max="15631" width="9.140625" style="37"/>
    <col min="15632" max="15632" width="0" style="37" hidden="1" customWidth="1"/>
    <col min="15633" max="15633" width="15.42578125" style="37" bestFit="1" customWidth="1"/>
    <col min="15634" max="15634" width="0" style="37" hidden="1" customWidth="1"/>
    <col min="15635" max="15635" width="9.140625" style="37"/>
    <col min="15636" max="15636" width="26" style="37" bestFit="1" customWidth="1"/>
    <col min="15637" max="15637" width="0" style="37" hidden="1" customWidth="1"/>
    <col min="15638" max="15638" width="18.28515625" style="37" bestFit="1" customWidth="1"/>
    <col min="15639" max="15646" width="6.7109375" style="37" customWidth="1"/>
    <col min="15647" max="15872" width="9.140625" style="37"/>
    <col min="15873" max="15873" width="34.28515625" style="37" customWidth="1"/>
    <col min="15874" max="15874" width="20.140625" style="37" customWidth="1"/>
    <col min="15875" max="15875" width="8.85546875" style="37" customWidth="1"/>
    <col min="15876" max="15877" width="7" style="37" customWidth="1"/>
    <col min="15878" max="15879" width="6.85546875" style="37" customWidth="1"/>
    <col min="15880" max="15883" width="5.28515625" style="37" customWidth="1"/>
    <col min="15884" max="15884" width="0.7109375" style="37" customWidth="1"/>
    <col min="15885" max="15885" width="6.5703125" style="37" customWidth="1"/>
    <col min="15886" max="15886" width="0" style="37" hidden="1" customWidth="1"/>
    <col min="15887" max="15887" width="9.140625" style="37"/>
    <col min="15888" max="15888" width="0" style="37" hidden="1" customWidth="1"/>
    <col min="15889" max="15889" width="15.42578125" style="37" bestFit="1" customWidth="1"/>
    <col min="15890" max="15890" width="0" style="37" hidden="1" customWidth="1"/>
    <col min="15891" max="15891" width="9.140625" style="37"/>
    <col min="15892" max="15892" width="26" style="37" bestFit="1" customWidth="1"/>
    <col min="15893" max="15893" width="0" style="37" hidden="1" customWidth="1"/>
    <col min="15894" max="15894" width="18.28515625" style="37" bestFit="1" customWidth="1"/>
    <col min="15895" max="15902" width="6.7109375" style="37" customWidth="1"/>
    <col min="15903" max="16128" width="9.140625" style="37"/>
    <col min="16129" max="16129" width="34.28515625" style="37" customWidth="1"/>
    <col min="16130" max="16130" width="20.140625" style="37" customWidth="1"/>
    <col min="16131" max="16131" width="8.85546875" style="37" customWidth="1"/>
    <col min="16132" max="16133" width="7" style="37" customWidth="1"/>
    <col min="16134" max="16135" width="6.85546875" style="37" customWidth="1"/>
    <col min="16136" max="16139" width="5.28515625" style="37" customWidth="1"/>
    <col min="16140" max="16140" width="0.7109375" style="37" customWidth="1"/>
    <col min="16141" max="16141" width="6.5703125" style="37" customWidth="1"/>
    <col min="16142" max="16142" width="0" style="37" hidden="1" customWidth="1"/>
    <col min="16143" max="16143" width="9.140625" style="37"/>
    <col min="16144" max="16144" width="0" style="37" hidden="1" customWidth="1"/>
    <col min="16145" max="16145" width="15.42578125" style="37" bestFit="1" customWidth="1"/>
    <col min="16146" max="16146" width="0" style="37" hidden="1" customWidth="1"/>
    <col min="16147" max="16147" width="9.140625" style="37"/>
    <col min="16148" max="16148" width="26" style="37" bestFit="1" customWidth="1"/>
    <col min="16149" max="16149" width="0" style="37" hidden="1" customWidth="1"/>
    <col min="16150" max="16150" width="18.28515625" style="37" bestFit="1" customWidth="1"/>
    <col min="16151" max="16158" width="6.7109375" style="37" customWidth="1"/>
    <col min="16159" max="16384" width="9.140625" style="37"/>
  </cols>
  <sheetData>
    <row r="1" spans="1:25" s="8" customFormat="1" ht="24.75" customHeight="1" thickBot="1">
      <c r="A1" s="1" t="s">
        <v>148</v>
      </c>
      <c r="C1" s="116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6"/>
      <c r="Q1" s="7"/>
      <c r="R1" s="7"/>
      <c r="T1" s="9"/>
      <c r="U1" s="10"/>
      <c r="V1" s="11"/>
      <c r="X1" s="12"/>
    </row>
    <row r="2" spans="1:25" s="8" customFormat="1" ht="16.5" customHeight="1" thickBot="1">
      <c r="A2" s="13" t="s">
        <v>94</v>
      </c>
      <c r="B2" s="85"/>
      <c r="C2" s="116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6"/>
      <c r="Q2" s="7"/>
      <c r="R2" s="7"/>
      <c r="T2" s="9"/>
      <c r="U2" s="10"/>
      <c r="V2" s="11"/>
      <c r="X2" s="12"/>
    </row>
    <row r="3" spans="1:25" s="8" customFormat="1" ht="18" customHeight="1" thickBot="1">
      <c r="A3" s="13"/>
      <c r="B3" s="15" t="s">
        <v>96</v>
      </c>
      <c r="C3" s="116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6"/>
      <c r="Q3" s="7"/>
      <c r="R3" s="7"/>
      <c r="T3" s="9"/>
      <c r="U3" s="10"/>
      <c r="V3" s="11"/>
      <c r="X3" s="12"/>
    </row>
    <row r="4" spans="1:25" s="8" customFormat="1" ht="16.5" customHeight="1">
      <c r="A4" s="16" t="s">
        <v>95</v>
      </c>
      <c r="B4" s="17"/>
      <c r="C4" s="18"/>
      <c r="D4" s="19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6"/>
      <c r="Q4" s="7"/>
      <c r="R4" s="7"/>
      <c r="T4" s="9"/>
      <c r="U4" s="10"/>
      <c r="V4" s="11"/>
      <c r="X4" s="12"/>
    </row>
    <row r="5" spans="1:25" s="8" customFormat="1" ht="16.5" customHeight="1">
      <c r="A5" s="16" t="s">
        <v>97</v>
      </c>
      <c r="B5" s="20"/>
      <c r="C5" s="21"/>
      <c r="D5" s="22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6"/>
      <c r="Q5" s="7"/>
      <c r="R5" s="7"/>
      <c r="T5" s="9"/>
      <c r="U5" s="10"/>
      <c r="V5" s="11"/>
      <c r="X5" s="12"/>
    </row>
    <row r="6" spans="1:25" s="8" customFormat="1" ht="16.5" customHeight="1" thickBot="1">
      <c r="A6" s="16" t="s">
        <v>98</v>
      </c>
      <c r="B6" s="20"/>
      <c r="C6" s="23"/>
      <c r="D6" s="24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6"/>
      <c r="Q6" s="7"/>
      <c r="R6" s="7"/>
      <c r="T6" s="9"/>
      <c r="U6" s="10"/>
      <c r="V6" s="11"/>
      <c r="X6" s="12"/>
    </row>
    <row r="7" spans="1:25" s="8" customFormat="1" ht="16.5" customHeight="1" thickBot="1">
      <c r="A7" s="16" t="s">
        <v>99</v>
      </c>
      <c r="B7" s="25"/>
      <c r="C7" s="125"/>
      <c r="N7" s="12"/>
      <c r="P7" s="6"/>
      <c r="Q7" s="7"/>
      <c r="R7" s="7"/>
      <c r="T7" s="9"/>
      <c r="U7" s="10"/>
      <c r="V7" s="11"/>
    </row>
    <row r="8" spans="1:25" ht="102.75" customHeight="1">
      <c r="A8" s="90"/>
      <c r="B8" s="46"/>
      <c r="C8" s="167"/>
      <c r="D8" s="41" t="s">
        <v>130</v>
      </c>
      <c r="E8" s="41" t="s">
        <v>137</v>
      </c>
      <c r="F8" s="92"/>
      <c r="G8" s="92"/>
      <c r="H8" s="92"/>
      <c r="I8" s="92"/>
      <c r="J8" s="92"/>
      <c r="K8" s="92"/>
      <c r="L8" s="92"/>
      <c r="M8" s="32" t="s">
        <v>140</v>
      </c>
      <c r="X8" s="37"/>
    </row>
    <row r="9" spans="1:25">
      <c r="A9" s="46"/>
      <c r="D9" s="43" t="s">
        <v>0</v>
      </c>
      <c r="E9" s="43" t="s">
        <v>28</v>
      </c>
      <c r="F9" s="96"/>
      <c r="G9" s="96"/>
      <c r="H9" s="129"/>
      <c r="I9" s="96"/>
      <c r="J9" s="96"/>
      <c r="K9" s="96"/>
      <c r="L9" s="96"/>
      <c r="W9" s="8"/>
      <c r="X9" s="8"/>
      <c r="Y9" s="8"/>
    </row>
    <row r="10" spans="1:25" ht="12.75">
      <c r="A10" s="45" t="s">
        <v>101</v>
      </c>
      <c r="B10" s="46" t="s">
        <v>128</v>
      </c>
      <c r="C10" s="47" t="s">
        <v>129</v>
      </c>
      <c r="D10" s="345">
        <v>150</v>
      </c>
      <c r="E10" s="345"/>
      <c r="F10" s="168"/>
      <c r="G10" s="168"/>
      <c r="H10" s="168"/>
      <c r="I10" s="168"/>
      <c r="J10" s="8"/>
      <c r="K10" s="8"/>
      <c r="L10" s="8"/>
      <c r="P10" s="48" t="s">
        <v>160</v>
      </c>
      <c r="Q10" s="49" t="s">
        <v>3</v>
      </c>
      <c r="R10" s="49"/>
      <c r="T10" s="312" t="s">
        <v>4</v>
      </c>
      <c r="U10" s="313" t="s">
        <v>161</v>
      </c>
      <c r="V10" s="314" t="s">
        <v>5</v>
      </c>
      <c r="W10" s="8"/>
      <c r="X10" s="8"/>
      <c r="Y10" s="8"/>
    </row>
    <row r="11" spans="1:25" ht="12.75">
      <c r="A11" s="50" t="s">
        <v>143</v>
      </c>
      <c r="B11" s="51" t="s">
        <v>76</v>
      </c>
      <c r="C11" s="52">
        <v>1</v>
      </c>
      <c r="D11" s="53"/>
      <c r="E11" s="53"/>
      <c r="F11" s="169"/>
      <c r="G11" s="169"/>
      <c r="H11" s="169"/>
      <c r="I11" s="169"/>
      <c r="J11" s="99"/>
      <c r="K11" s="99"/>
      <c r="L11" s="99"/>
      <c r="M11" s="100">
        <v>51.58</v>
      </c>
      <c r="N11" s="311">
        <f>SUM(D11:E11)*M11</f>
        <v>0</v>
      </c>
      <c r="P11" s="35">
        <v>5</v>
      </c>
      <c r="Q11" s="36">
        <f>SUM(D11:E11)/P11</f>
        <v>0</v>
      </c>
      <c r="R11" s="56">
        <f t="shared" ref="R11:R23" si="0">Q11-ROUND(Q11,0)</f>
        <v>0</v>
      </c>
      <c r="T11" s="315" t="s">
        <v>77</v>
      </c>
      <c r="U11" s="315">
        <v>50</v>
      </c>
      <c r="V11" s="316">
        <f t="shared" ref="V11:V23" si="1">(D11+E11)/U11</f>
        <v>0</v>
      </c>
      <c r="W11" s="8"/>
      <c r="X11" s="8"/>
      <c r="Y11" s="8"/>
    </row>
    <row r="12" spans="1:25" ht="12.75">
      <c r="A12" s="50" t="s">
        <v>103</v>
      </c>
      <c r="B12" s="51" t="s">
        <v>78</v>
      </c>
      <c r="C12" s="52">
        <v>1</v>
      </c>
      <c r="D12" s="53"/>
      <c r="E12" s="53"/>
      <c r="F12" s="169"/>
      <c r="G12" s="169"/>
      <c r="H12" s="169"/>
      <c r="I12" s="169"/>
      <c r="J12" s="99"/>
      <c r="K12" s="99"/>
      <c r="L12" s="99"/>
      <c r="M12" s="100">
        <v>4.42</v>
      </c>
      <c r="N12" s="311">
        <f t="shared" ref="N12:N30" si="2">SUM(D12:E12)*M12</f>
        <v>0</v>
      </c>
      <c r="P12" s="35">
        <v>20</v>
      </c>
      <c r="Q12" s="36">
        <f t="shared" ref="Q12:Q35" si="3">SUM(D12:E12)/P12</f>
        <v>0</v>
      </c>
      <c r="R12" s="56">
        <f t="shared" si="0"/>
        <v>0</v>
      </c>
      <c r="T12" s="315" t="s">
        <v>10</v>
      </c>
      <c r="U12" s="315">
        <v>960</v>
      </c>
      <c r="V12" s="316">
        <f t="shared" si="1"/>
        <v>0</v>
      </c>
      <c r="W12" s="8"/>
      <c r="X12" s="8"/>
      <c r="Y12" s="8"/>
    </row>
    <row r="13" spans="1:25" ht="12.75" customHeight="1">
      <c r="A13" s="59" t="s">
        <v>104</v>
      </c>
      <c r="B13" s="51" t="s">
        <v>79</v>
      </c>
      <c r="C13" s="52">
        <v>1</v>
      </c>
      <c r="D13" s="53"/>
      <c r="E13" s="53"/>
      <c r="F13" s="169"/>
      <c r="G13" s="169"/>
      <c r="H13" s="169"/>
      <c r="I13" s="169"/>
      <c r="J13" s="99"/>
      <c r="K13" s="99"/>
      <c r="L13" s="99"/>
      <c r="M13" s="100">
        <v>4.7300000000000004</v>
      </c>
      <c r="N13" s="311">
        <f t="shared" si="2"/>
        <v>0</v>
      </c>
      <c r="P13" s="35">
        <v>25</v>
      </c>
      <c r="Q13" s="36">
        <f t="shared" si="3"/>
        <v>0</v>
      </c>
      <c r="R13" s="56">
        <f t="shared" si="0"/>
        <v>0</v>
      </c>
      <c r="T13" s="315" t="s">
        <v>10</v>
      </c>
      <c r="U13" s="315">
        <v>1800</v>
      </c>
      <c r="V13" s="316">
        <f t="shared" si="1"/>
        <v>0</v>
      </c>
      <c r="W13" s="8"/>
      <c r="X13" s="8"/>
      <c r="Y13" s="8"/>
    </row>
    <row r="14" spans="1:25" ht="12.75" customHeight="1">
      <c r="A14" s="59" t="s">
        <v>171</v>
      </c>
      <c r="B14" s="51" t="s">
        <v>80</v>
      </c>
      <c r="C14" s="52">
        <v>1</v>
      </c>
      <c r="D14" s="183"/>
      <c r="E14" s="183"/>
      <c r="F14" s="169"/>
      <c r="G14" s="169"/>
      <c r="H14" s="169"/>
      <c r="I14" s="169"/>
      <c r="J14" s="99"/>
      <c r="K14" s="99"/>
      <c r="L14" s="99"/>
      <c r="M14" s="323"/>
      <c r="N14" s="311">
        <f t="shared" si="2"/>
        <v>0</v>
      </c>
      <c r="P14" s="35">
        <v>25</v>
      </c>
      <c r="Q14" s="36">
        <f>SUM(D14:E14)/P14</f>
        <v>0</v>
      </c>
      <c r="R14" s="56">
        <f t="shared" si="0"/>
        <v>0</v>
      </c>
      <c r="T14" s="315" t="s">
        <v>10</v>
      </c>
      <c r="U14" s="315">
        <v>1800</v>
      </c>
      <c r="V14" s="316">
        <f t="shared" si="1"/>
        <v>0</v>
      </c>
      <c r="W14" s="8"/>
      <c r="X14" s="8"/>
      <c r="Y14" s="8"/>
    </row>
    <row r="15" spans="1:25" ht="12.75">
      <c r="A15" s="50" t="s">
        <v>144</v>
      </c>
      <c r="B15" s="51" t="s">
        <v>81</v>
      </c>
      <c r="C15" s="52">
        <v>1</v>
      </c>
      <c r="D15" s="53"/>
      <c r="E15" s="53"/>
      <c r="F15" s="169"/>
      <c r="G15" s="169"/>
      <c r="H15" s="169"/>
      <c r="I15" s="169"/>
      <c r="J15" s="99"/>
      <c r="K15" s="99"/>
      <c r="L15" s="99"/>
      <c r="M15" s="100">
        <v>12.33</v>
      </c>
      <c r="N15" s="311">
        <f t="shared" si="2"/>
        <v>0</v>
      </c>
      <c r="P15" s="35">
        <v>18</v>
      </c>
      <c r="Q15" s="36">
        <f t="shared" si="3"/>
        <v>0</v>
      </c>
      <c r="R15" s="56">
        <f t="shared" si="0"/>
        <v>0</v>
      </c>
      <c r="T15" s="315" t="s">
        <v>10</v>
      </c>
      <c r="U15" s="315">
        <v>324</v>
      </c>
      <c r="V15" s="316">
        <f t="shared" si="1"/>
        <v>0</v>
      </c>
      <c r="W15" s="8"/>
      <c r="X15" s="8"/>
      <c r="Y15" s="8"/>
    </row>
    <row r="16" spans="1:25" ht="12.75">
      <c r="A16" s="50" t="s">
        <v>105</v>
      </c>
      <c r="B16" s="51" t="s">
        <v>82</v>
      </c>
      <c r="C16" s="52">
        <v>1</v>
      </c>
      <c r="D16" s="53"/>
      <c r="E16" s="53"/>
      <c r="F16" s="169"/>
      <c r="G16" s="169"/>
      <c r="H16" s="169"/>
      <c r="I16" s="169"/>
      <c r="J16" s="99"/>
      <c r="K16" s="99"/>
      <c r="L16" s="99"/>
      <c r="M16" s="100">
        <v>9.91</v>
      </c>
      <c r="N16" s="311">
        <f t="shared" si="2"/>
        <v>0</v>
      </c>
      <c r="P16" s="35">
        <v>22</v>
      </c>
      <c r="Q16" s="36">
        <f t="shared" si="3"/>
        <v>0</v>
      </c>
      <c r="R16" s="56">
        <f t="shared" si="0"/>
        <v>0</v>
      </c>
      <c r="T16" s="315" t="s">
        <v>10</v>
      </c>
      <c r="U16" s="315">
        <v>396</v>
      </c>
      <c r="V16" s="316">
        <f t="shared" si="1"/>
        <v>0</v>
      </c>
      <c r="W16" s="8"/>
      <c r="X16" s="8"/>
      <c r="Y16" s="8"/>
    </row>
    <row r="17" spans="1:25" ht="12.75">
      <c r="A17" s="50" t="s">
        <v>106</v>
      </c>
      <c r="B17" s="51" t="s">
        <v>83</v>
      </c>
      <c r="C17" s="52">
        <v>1</v>
      </c>
      <c r="D17" s="53"/>
      <c r="E17" s="53"/>
      <c r="F17" s="169"/>
      <c r="G17" s="169"/>
      <c r="H17" s="169"/>
      <c r="I17" s="169"/>
      <c r="J17" s="99"/>
      <c r="K17" s="99"/>
      <c r="L17" s="99"/>
      <c r="M17" s="100">
        <v>28.8</v>
      </c>
      <c r="N17" s="311">
        <f t="shared" si="2"/>
        <v>0</v>
      </c>
      <c r="P17" s="35">
        <v>4</v>
      </c>
      <c r="Q17" s="36">
        <f t="shared" si="3"/>
        <v>0</v>
      </c>
      <c r="R17" s="56">
        <f t="shared" si="0"/>
        <v>0</v>
      </c>
      <c r="T17" s="315" t="s">
        <v>10</v>
      </c>
      <c r="U17" s="315">
        <v>90</v>
      </c>
      <c r="V17" s="316">
        <f t="shared" si="1"/>
        <v>0</v>
      </c>
      <c r="W17" s="8"/>
      <c r="X17" s="8"/>
      <c r="Y17" s="8"/>
    </row>
    <row r="18" spans="1:25" ht="12.75">
      <c r="A18" s="50" t="s">
        <v>107</v>
      </c>
      <c r="B18" s="51" t="s">
        <v>84</v>
      </c>
      <c r="C18" s="52">
        <v>1</v>
      </c>
      <c r="D18" s="53"/>
      <c r="E18" s="53"/>
      <c r="F18" s="169"/>
      <c r="G18" s="169"/>
      <c r="H18" s="169"/>
      <c r="I18" s="169"/>
      <c r="J18" s="99"/>
      <c r="K18" s="99"/>
      <c r="L18" s="99"/>
      <c r="M18" s="100">
        <v>28.8</v>
      </c>
      <c r="N18" s="311">
        <f t="shared" si="2"/>
        <v>0</v>
      </c>
      <c r="P18" s="35">
        <v>4</v>
      </c>
      <c r="Q18" s="36">
        <f t="shared" si="3"/>
        <v>0</v>
      </c>
      <c r="R18" s="56">
        <f t="shared" si="0"/>
        <v>0</v>
      </c>
      <c r="T18" s="315" t="s">
        <v>10</v>
      </c>
      <c r="U18" s="315">
        <v>90</v>
      </c>
      <c r="V18" s="316">
        <f t="shared" si="1"/>
        <v>0</v>
      </c>
      <c r="W18" s="8"/>
      <c r="X18" s="8"/>
      <c r="Y18" s="8"/>
    </row>
    <row r="19" spans="1:25" ht="12.75">
      <c r="A19" s="50" t="s">
        <v>109</v>
      </c>
      <c r="B19" s="51" t="s">
        <v>85</v>
      </c>
      <c r="C19" s="52">
        <v>1</v>
      </c>
      <c r="D19" s="53"/>
      <c r="E19" s="53"/>
      <c r="F19" s="169"/>
      <c r="G19" s="169"/>
      <c r="H19" s="169"/>
      <c r="I19" s="169"/>
      <c r="J19" s="99"/>
      <c r="K19" s="99"/>
      <c r="L19" s="99"/>
      <c r="M19" s="100">
        <v>58.08</v>
      </c>
      <c r="N19" s="311">
        <f t="shared" si="2"/>
        <v>0</v>
      </c>
      <c r="P19" s="35">
        <v>4</v>
      </c>
      <c r="Q19" s="36">
        <f t="shared" si="3"/>
        <v>0</v>
      </c>
      <c r="R19" s="56">
        <f t="shared" si="0"/>
        <v>0</v>
      </c>
      <c r="T19" s="315" t="s">
        <v>10</v>
      </c>
      <c r="U19" s="315">
        <v>108</v>
      </c>
      <c r="V19" s="316">
        <f t="shared" si="1"/>
        <v>0</v>
      </c>
      <c r="W19" s="8"/>
      <c r="X19" s="8"/>
      <c r="Y19" s="8"/>
    </row>
    <row r="20" spans="1:25" ht="12.75">
      <c r="A20" s="50" t="s">
        <v>108</v>
      </c>
      <c r="B20" s="51" t="s">
        <v>86</v>
      </c>
      <c r="C20" s="52">
        <v>1</v>
      </c>
      <c r="D20" s="53"/>
      <c r="E20" s="53"/>
      <c r="F20" s="169"/>
      <c r="G20" s="169"/>
      <c r="H20" s="169"/>
      <c r="I20" s="169"/>
      <c r="J20" s="99"/>
      <c r="K20" s="99"/>
      <c r="L20" s="99"/>
      <c r="M20" s="100">
        <v>58.08</v>
      </c>
      <c r="N20" s="311">
        <f t="shared" si="2"/>
        <v>0</v>
      </c>
      <c r="P20" s="35">
        <v>4</v>
      </c>
      <c r="Q20" s="36">
        <f t="shared" si="3"/>
        <v>0</v>
      </c>
      <c r="R20" s="56">
        <f t="shared" si="0"/>
        <v>0</v>
      </c>
      <c r="T20" s="315" t="s">
        <v>10</v>
      </c>
      <c r="U20" s="315">
        <v>108</v>
      </c>
      <c r="V20" s="316">
        <f t="shared" si="1"/>
        <v>0</v>
      </c>
      <c r="W20" s="8"/>
      <c r="X20" s="8"/>
      <c r="Y20" s="8"/>
    </row>
    <row r="21" spans="1:25" ht="12.75">
      <c r="A21" s="50" t="s">
        <v>149</v>
      </c>
      <c r="B21" s="51" t="s">
        <v>87</v>
      </c>
      <c r="C21" s="52">
        <v>1</v>
      </c>
      <c r="D21" s="53"/>
      <c r="E21" s="53"/>
      <c r="F21" s="169"/>
      <c r="G21" s="169"/>
      <c r="H21" s="169"/>
      <c r="I21" s="169"/>
      <c r="J21" s="99"/>
      <c r="K21" s="99"/>
      <c r="L21" s="99"/>
      <c r="M21" s="100">
        <v>10.43</v>
      </c>
      <c r="N21" s="311">
        <f t="shared" si="2"/>
        <v>0</v>
      </c>
      <c r="P21" s="35">
        <v>25</v>
      </c>
      <c r="Q21" s="36">
        <f t="shared" si="3"/>
        <v>0</v>
      </c>
      <c r="R21" s="56">
        <f t="shared" si="0"/>
        <v>0</v>
      </c>
      <c r="T21" s="315" t="s">
        <v>10</v>
      </c>
      <c r="U21" s="315">
        <v>300</v>
      </c>
      <c r="V21" s="316">
        <f t="shared" si="1"/>
        <v>0</v>
      </c>
      <c r="W21" s="8"/>
      <c r="X21" s="8"/>
      <c r="Y21" s="8"/>
    </row>
    <row r="22" spans="1:25" ht="12.75">
      <c r="A22" s="50" t="s">
        <v>150</v>
      </c>
      <c r="B22" s="51" t="s">
        <v>88</v>
      </c>
      <c r="C22" s="52">
        <v>1</v>
      </c>
      <c r="D22" s="179"/>
      <c r="E22" s="53"/>
      <c r="F22" s="169"/>
      <c r="G22" s="169"/>
      <c r="H22" s="169"/>
      <c r="I22" s="169"/>
      <c r="J22" s="99"/>
      <c r="K22" s="99"/>
      <c r="L22" s="99"/>
      <c r="M22" s="100">
        <v>16.38</v>
      </c>
      <c r="N22" s="311">
        <f t="shared" si="2"/>
        <v>0</v>
      </c>
      <c r="P22" s="35">
        <v>25</v>
      </c>
      <c r="Q22" s="36">
        <f t="shared" si="3"/>
        <v>0</v>
      </c>
      <c r="R22" s="56">
        <f t="shared" si="0"/>
        <v>0</v>
      </c>
      <c r="T22" s="315" t="s">
        <v>10</v>
      </c>
      <c r="U22" s="315">
        <v>300</v>
      </c>
      <c r="V22" s="316">
        <f t="shared" si="1"/>
        <v>0</v>
      </c>
      <c r="W22" s="8"/>
      <c r="X22" s="8"/>
      <c r="Y22" s="8"/>
    </row>
    <row r="23" spans="1:25" ht="12.75">
      <c r="A23" s="50" t="s">
        <v>111</v>
      </c>
      <c r="B23" s="51" t="s">
        <v>89</v>
      </c>
      <c r="C23" s="52">
        <v>1</v>
      </c>
      <c r="D23" s="53"/>
      <c r="E23" s="53"/>
      <c r="F23" s="169"/>
      <c r="G23" s="169"/>
      <c r="H23" s="169"/>
      <c r="I23" s="169"/>
      <c r="J23" s="99"/>
      <c r="K23" s="99"/>
      <c r="L23" s="99"/>
      <c r="M23" s="100">
        <v>5.47</v>
      </c>
      <c r="N23" s="311">
        <f t="shared" si="2"/>
        <v>0</v>
      </c>
      <c r="P23" s="35">
        <v>25</v>
      </c>
      <c r="Q23" s="36">
        <f t="shared" si="3"/>
        <v>0</v>
      </c>
      <c r="R23" s="56">
        <f t="shared" si="0"/>
        <v>0</v>
      </c>
      <c r="T23" s="315" t="s">
        <v>10</v>
      </c>
      <c r="U23" s="315">
        <v>1200</v>
      </c>
      <c r="V23" s="316">
        <f t="shared" si="1"/>
        <v>0</v>
      </c>
      <c r="W23" s="8"/>
      <c r="X23" s="8"/>
      <c r="Y23" s="8"/>
    </row>
    <row r="24" spans="1:25" ht="12.75">
      <c r="A24" s="346" t="s">
        <v>112</v>
      </c>
      <c r="B24" s="346"/>
      <c r="C24" s="138"/>
      <c r="D24" s="334">
        <v>100</v>
      </c>
      <c r="E24" s="334"/>
      <c r="F24" s="168"/>
      <c r="G24" s="168"/>
      <c r="H24" s="168"/>
      <c r="I24" s="168"/>
      <c r="J24" s="103"/>
      <c r="K24" s="103"/>
      <c r="L24" s="103"/>
      <c r="M24" s="104"/>
      <c r="N24" s="311">
        <f>SUM(D24:E24)*M24</f>
        <v>0</v>
      </c>
      <c r="R24" s="56"/>
      <c r="T24" s="315"/>
      <c r="U24" s="315"/>
      <c r="V24" s="316"/>
      <c r="W24" s="8"/>
      <c r="X24" s="8"/>
      <c r="Y24" s="8"/>
    </row>
    <row r="25" spans="1:25" ht="12.75">
      <c r="A25" s="50" t="s">
        <v>113</v>
      </c>
      <c r="B25" s="76" t="s">
        <v>70</v>
      </c>
      <c r="C25" s="52">
        <v>1</v>
      </c>
      <c r="D25" s="53"/>
      <c r="E25" s="53"/>
      <c r="F25" s="169"/>
      <c r="G25" s="169"/>
      <c r="H25" s="169"/>
      <c r="I25" s="169"/>
      <c r="J25" s="99"/>
      <c r="K25" s="99"/>
      <c r="L25" s="99"/>
      <c r="M25" s="75">
        <v>31.1</v>
      </c>
      <c r="N25" s="311">
        <f t="shared" si="2"/>
        <v>0</v>
      </c>
      <c r="P25" s="35">
        <v>2</v>
      </c>
      <c r="Q25" s="36">
        <f t="shared" si="3"/>
        <v>0</v>
      </c>
      <c r="R25" s="56">
        <f t="shared" ref="R25:R30" si="4">Q25-ROUND(Q25,0)</f>
        <v>0</v>
      </c>
      <c r="T25" s="315" t="s">
        <v>21</v>
      </c>
      <c r="U25" s="315">
        <v>60</v>
      </c>
      <c r="V25" s="316">
        <f t="shared" ref="V25:V30" si="5">(D25+E25)/U25</f>
        <v>0</v>
      </c>
      <c r="W25" s="8"/>
      <c r="X25" s="8"/>
      <c r="Y25" s="8"/>
    </row>
    <row r="26" spans="1:25" ht="12.75">
      <c r="A26" s="50" t="s">
        <v>114</v>
      </c>
      <c r="B26" s="76" t="s">
        <v>71</v>
      </c>
      <c r="C26" s="52">
        <v>1</v>
      </c>
      <c r="D26" s="53"/>
      <c r="E26" s="53"/>
      <c r="F26" s="169"/>
      <c r="G26" s="169"/>
      <c r="H26" s="169"/>
      <c r="I26" s="169"/>
      <c r="J26" s="99"/>
      <c r="K26" s="99"/>
      <c r="L26" s="99"/>
      <c r="M26" s="75">
        <v>12.27</v>
      </c>
      <c r="N26" s="311">
        <f t="shared" si="2"/>
        <v>0</v>
      </c>
      <c r="P26" s="35">
        <v>2</v>
      </c>
      <c r="Q26" s="36">
        <f t="shared" si="3"/>
        <v>0</v>
      </c>
      <c r="R26" s="56">
        <f t="shared" si="4"/>
        <v>0</v>
      </c>
      <c r="T26" s="315" t="s">
        <v>47</v>
      </c>
      <c r="U26" s="315">
        <v>36</v>
      </c>
      <c r="V26" s="316">
        <f t="shared" si="5"/>
        <v>0</v>
      </c>
      <c r="W26" s="8"/>
      <c r="X26" s="8"/>
      <c r="Y26" s="8"/>
    </row>
    <row r="27" spans="1:25" ht="12.75">
      <c r="A27" s="50" t="s">
        <v>115</v>
      </c>
      <c r="B27" s="76" t="s">
        <v>72</v>
      </c>
      <c r="C27" s="52">
        <v>1</v>
      </c>
      <c r="D27" s="53"/>
      <c r="E27" s="53"/>
      <c r="F27" s="169"/>
      <c r="G27" s="169"/>
      <c r="H27" s="169"/>
      <c r="I27" s="169"/>
      <c r="J27" s="99"/>
      <c r="K27" s="99"/>
      <c r="L27" s="99"/>
      <c r="M27" s="75">
        <v>5.62</v>
      </c>
      <c r="N27" s="311">
        <f t="shared" si="2"/>
        <v>0</v>
      </c>
      <c r="P27" s="35">
        <v>27</v>
      </c>
      <c r="Q27" s="36">
        <f t="shared" si="3"/>
        <v>0</v>
      </c>
      <c r="R27" s="56">
        <f t="shared" si="4"/>
        <v>0</v>
      </c>
      <c r="T27" s="315" t="s">
        <v>10</v>
      </c>
      <c r="U27" s="315">
        <v>648</v>
      </c>
      <c r="V27" s="316">
        <f t="shared" si="5"/>
        <v>0</v>
      </c>
      <c r="W27" s="8"/>
      <c r="X27" s="8"/>
      <c r="Y27" s="8"/>
    </row>
    <row r="28" spans="1:25" ht="12.75">
      <c r="A28" s="50" t="s">
        <v>116</v>
      </c>
      <c r="B28" s="76" t="s">
        <v>73</v>
      </c>
      <c r="C28" s="52">
        <v>1</v>
      </c>
      <c r="D28" s="53"/>
      <c r="E28" s="53"/>
      <c r="F28" s="169"/>
      <c r="G28" s="169"/>
      <c r="H28" s="169"/>
      <c r="I28" s="169"/>
      <c r="J28" s="99"/>
      <c r="K28" s="99"/>
      <c r="L28" s="99"/>
      <c r="M28" s="75">
        <v>6.34</v>
      </c>
      <c r="N28" s="311">
        <f t="shared" si="2"/>
        <v>0</v>
      </c>
      <c r="P28" s="35">
        <v>16</v>
      </c>
      <c r="Q28" s="36">
        <f t="shared" si="3"/>
        <v>0</v>
      </c>
      <c r="R28" s="56">
        <f t="shared" si="4"/>
        <v>0</v>
      </c>
      <c r="T28" s="315" t="s">
        <v>10</v>
      </c>
      <c r="U28" s="315">
        <v>256</v>
      </c>
      <c r="V28" s="316">
        <f t="shared" si="5"/>
        <v>0</v>
      </c>
      <c r="W28" s="8"/>
      <c r="X28" s="8"/>
      <c r="Y28" s="8"/>
    </row>
    <row r="29" spans="1:25" ht="12.75">
      <c r="A29" s="50" t="s">
        <v>117</v>
      </c>
      <c r="B29" s="76" t="s">
        <v>74</v>
      </c>
      <c r="C29" s="52">
        <v>1</v>
      </c>
      <c r="D29" s="53"/>
      <c r="E29" s="53"/>
      <c r="F29" s="169"/>
      <c r="G29" s="169"/>
      <c r="H29" s="169"/>
      <c r="I29" s="169"/>
      <c r="J29" s="99"/>
      <c r="K29" s="99"/>
      <c r="L29" s="99"/>
      <c r="M29" s="75">
        <v>22.88</v>
      </c>
      <c r="N29" s="311">
        <f t="shared" si="2"/>
        <v>0</v>
      </c>
      <c r="P29" s="35">
        <v>6</v>
      </c>
      <c r="Q29" s="36">
        <f t="shared" si="3"/>
        <v>0</v>
      </c>
      <c r="R29" s="56">
        <f t="shared" si="4"/>
        <v>0</v>
      </c>
      <c r="T29" s="315" t="s">
        <v>10</v>
      </c>
      <c r="U29" s="315">
        <v>144</v>
      </c>
      <c r="V29" s="316">
        <f t="shared" si="5"/>
        <v>0</v>
      </c>
      <c r="W29" s="8"/>
      <c r="X29" s="8"/>
      <c r="Y29" s="8"/>
    </row>
    <row r="30" spans="1:25" ht="12.75">
      <c r="A30" s="50" t="s">
        <v>118</v>
      </c>
      <c r="B30" s="76" t="s">
        <v>75</v>
      </c>
      <c r="C30" s="52">
        <v>1</v>
      </c>
      <c r="D30" s="53"/>
      <c r="E30" s="53"/>
      <c r="F30" s="169"/>
      <c r="G30" s="169"/>
      <c r="H30" s="169"/>
      <c r="I30" s="169"/>
      <c r="J30" s="99"/>
      <c r="K30" s="99"/>
      <c r="L30" s="99"/>
      <c r="M30" s="75">
        <v>4.47</v>
      </c>
      <c r="N30" s="311">
        <f t="shared" si="2"/>
        <v>0</v>
      </c>
      <c r="P30" s="35">
        <v>50</v>
      </c>
      <c r="Q30" s="36">
        <f t="shared" si="3"/>
        <v>0</v>
      </c>
      <c r="R30" s="56">
        <f t="shared" si="4"/>
        <v>0</v>
      </c>
      <c r="T30" s="315" t="s">
        <v>10</v>
      </c>
      <c r="U30" s="315">
        <v>1200</v>
      </c>
      <c r="V30" s="316">
        <f t="shared" si="5"/>
        <v>0</v>
      </c>
      <c r="W30" s="8"/>
      <c r="X30" s="8"/>
      <c r="Y30" s="8"/>
    </row>
    <row r="31" spans="1:25" ht="12.75">
      <c r="A31" s="346" t="s">
        <v>112</v>
      </c>
      <c r="B31" s="346"/>
      <c r="C31" s="138"/>
      <c r="D31" s="334">
        <v>120</v>
      </c>
      <c r="E31" s="334"/>
      <c r="F31" s="168"/>
      <c r="G31" s="168"/>
      <c r="H31" s="168"/>
      <c r="I31" s="168"/>
      <c r="J31" s="103"/>
      <c r="K31" s="103"/>
      <c r="L31" s="103"/>
      <c r="M31" s="104"/>
      <c r="N31" s="97"/>
      <c r="R31" s="56"/>
      <c r="T31" s="315"/>
      <c r="U31" s="315"/>
      <c r="V31" s="316"/>
      <c r="W31" s="8"/>
      <c r="X31" s="8"/>
      <c r="Y31" s="8"/>
    </row>
    <row r="32" spans="1:25" ht="12.75">
      <c r="A32" s="50" t="s">
        <v>191</v>
      </c>
      <c r="B32" s="76" t="s">
        <v>90</v>
      </c>
      <c r="C32" s="206">
        <v>1</v>
      </c>
      <c r="D32" s="179"/>
      <c r="E32" s="180"/>
      <c r="F32" s="169"/>
      <c r="G32" s="169"/>
      <c r="H32" s="169"/>
      <c r="I32" s="169"/>
      <c r="J32" s="99"/>
      <c r="K32" s="99"/>
      <c r="L32" s="99"/>
      <c r="M32" s="323"/>
      <c r="N32" s="97"/>
      <c r="P32" s="35">
        <v>2</v>
      </c>
      <c r="Q32" s="36">
        <f t="shared" si="3"/>
        <v>0</v>
      </c>
      <c r="R32" s="56">
        <f>Q32-ROUND(Q32,0)</f>
        <v>0</v>
      </c>
      <c r="T32" s="315" t="s">
        <v>7</v>
      </c>
      <c r="U32" s="315">
        <v>40</v>
      </c>
      <c r="V32" s="316">
        <f>(D32+E32)/U32</f>
        <v>0</v>
      </c>
      <c r="W32" s="8"/>
      <c r="X32" s="8"/>
      <c r="Y32" s="8"/>
    </row>
    <row r="33" spans="1:546" ht="12.75">
      <c r="A33" s="50" t="s">
        <v>192</v>
      </c>
      <c r="B33" s="76" t="s">
        <v>91</v>
      </c>
      <c r="C33" s="206">
        <v>1</v>
      </c>
      <c r="D33" s="179"/>
      <c r="E33" s="180"/>
      <c r="F33" s="169"/>
      <c r="G33" s="169"/>
      <c r="H33" s="169"/>
      <c r="I33" s="169"/>
      <c r="J33" s="99"/>
      <c r="K33" s="99"/>
      <c r="L33" s="99"/>
      <c r="M33" s="323"/>
      <c r="N33" s="97"/>
      <c r="P33" s="35">
        <v>27</v>
      </c>
      <c r="Q33" s="36">
        <f t="shared" si="3"/>
        <v>0</v>
      </c>
      <c r="R33" s="56">
        <f>Q33-ROUND(Q33,0)</f>
        <v>0</v>
      </c>
      <c r="T33" s="315" t="s">
        <v>10</v>
      </c>
      <c r="U33" s="315">
        <v>648</v>
      </c>
      <c r="V33" s="316">
        <f>(D33+E33)/U33</f>
        <v>0</v>
      </c>
      <c r="W33" s="8"/>
      <c r="X33" s="8"/>
      <c r="Y33" s="8"/>
    </row>
    <row r="34" spans="1:546" ht="12.75">
      <c r="A34" s="50" t="s">
        <v>193</v>
      </c>
      <c r="B34" s="76" t="s">
        <v>92</v>
      </c>
      <c r="C34" s="206">
        <v>1</v>
      </c>
      <c r="D34" s="179"/>
      <c r="E34" s="180"/>
      <c r="F34" s="169"/>
      <c r="G34" s="169"/>
      <c r="H34" s="169"/>
      <c r="I34" s="169"/>
      <c r="J34" s="99"/>
      <c r="K34" s="99"/>
      <c r="L34" s="99"/>
      <c r="M34" s="323"/>
      <c r="N34" s="97"/>
      <c r="P34" s="35">
        <v>8</v>
      </c>
      <c r="Q34" s="36">
        <f t="shared" si="3"/>
        <v>0</v>
      </c>
      <c r="R34" s="56">
        <f>Q34-ROUND(Q34,0)</f>
        <v>0</v>
      </c>
      <c r="T34" s="315" t="s">
        <v>10</v>
      </c>
      <c r="U34" s="317">
        <v>128</v>
      </c>
      <c r="V34" s="316">
        <f>(D34+E34)/U34</f>
        <v>0</v>
      </c>
      <c r="W34" s="8"/>
      <c r="X34" s="8"/>
      <c r="Y34" s="8"/>
    </row>
    <row r="35" spans="1:546" ht="12.75">
      <c r="A35" s="50" t="s">
        <v>195</v>
      </c>
      <c r="B35" s="76" t="s">
        <v>93</v>
      </c>
      <c r="C35" s="206">
        <v>1</v>
      </c>
      <c r="D35" s="179"/>
      <c r="E35" s="180"/>
      <c r="F35" s="169"/>
      <c r="G35" s="169"/>
      <c r="H35" s="169"/>
      <c r="I35" s="169"/>
      <c r="J35" s="99"/>
      <c r="K35" s="99"/>
      <c r="L35" s="99"/>
      <c r="M35" s="323"/>
      <c r="N35" s="97"/>
      <c r="P35" s="35">
        <v>50</v>
      </c>
      <c r="Q35" s="36">
        <f t="shared" si="3"/>
        <v>0</v>
      </c>
      <c r="R35" s="56">
        <f>Q35-ROUND(Q35,0)</f>
        <v>0</v>
      </c>
      <c r="T35" s="315" t="s">
        <v>10</v>
      </c>
      <c r="U35" s="317">
        <v>1200</v>
      </c>
      <c r="V35" s="316">
        <f>(D35+E35)/U35</f>
        <v>0</v>
      </c>
      <c r="W35" s="8"/>
      <c r="X35" s="8"/>
      <c r="Y35" s="8"/>
    </row>
    <row r="36" spans="1:546" ht="12.75">
      <c r="A36" s="65"/>
      <c r="B36" s="105"/>
      <c r="C36" s="151"/>
      <c r="D36" s="169"/>
      <c r="E36" s="169"/>
      <c r="F36" s="169"/>
      <c r="G36" s="169"/>
      <c r="H36" s="169"/>
      <c r="I36" s="169"/>
      <c r="J36" s="99"/>
      <c r="K36" s="99"/>
      <c r="L36" s="99"/>
      <c r="M36" s="140"/>
      <c r="N36" s="97"/>
      <c r="R36" s="56"/>
      <c r="T36" s="315"/>
      <c r="U36" s="317"/>
      <c r="V36" s="316"/>
      <c r="W36" s="8"/>
      <c r="X36" s="8"/>
      <c r="Y36" s="8"/>
    </row>
    <row r="37" spans="1:546" ht="12.75">
      <c r="A37" s="45" t="s">
        <v>119</v>
      </c>
      <c r="B37" s="45"/>
      <c r="C37" s="148"/>
      <c r="D37" s="107"/>
      <c r="E37" s="108" t="s">
        <v>0</v>
      </c>
      <c r="F37" s="108" t="s">
        <v>28</v>
      </c>
      <c r="G37" s="170"/>
      <c r="H37" s="170"/>
      <c r="I37" s="171"/>
      <c r="J37" s="170"/>
      <c r="K37" s="45"/>
      <c r="L37" s="45"/>
      <c r="M37" s="104"/>
      <c r="R37" s="56"/>
      <c r="T37" s="315"/>
      <c r="U37" s="317"/>
      <c r="V37" s="316"/>
      <c r="W37" s="8"/>
      <c r="X37" s="8"/>
      <c r="Y37" s="8"/>
    </row>
    <row r="38" spans="1:546" ht="12.75">
      <c r="A38" s="50" t="s">
        <v>122</v>
      </c>
      <c r="B38" s="76" t="s">
        <v>26</v>
      </c>
      <c r="C38" s="52">
        <v>1</v>
      </c>
      <c r="D38" s="203"/>
      <c r="E38" s="64"/>
      <c r="F38" s="64"/>
      <c r="G38" s="149"/>
      <c r="H38" s="112"/>
      <c r="I38" s="112"/>
      <c r="J38" s="112"/>
      <c r="K38" s="112"/>
      <c r="L38" s="112"/>
      <c r="M38" s="324"/>
      <c r="N38" s="97">
        <f>(E38+F38)*M38</f>
        <v>0</v>
      </c>
      <c r="P38" s="35">
        <v>1</v>
      </c>
      <c r="Q38" s="36">
        <f>SUM(E38:F38)/P38</f>
        <v>0</v>
      </c>
      <c r="R38" s="56">
        <f t="shared" ref="R38:R49" si="6">Q38-ROUND(Q38,0)</f>
        <v>0</v>
      </c>
      <c r="T38" s="315"/>
      <c r="U38" s="317"/>
      <c r="V38" s="316"/>
      <c r="W38" s="8"/>
      <c r="X38" s="8"/>
      <c r="Y38" s="8"/>
    </row>
    <row r="39" spans="1:546" ht="15" customHeight="1">
      <c r="A39" s="50" t="s">
        <v>123</v>
      </c>
      <c r="B39" s="76" t="s">
        <v>53</v>
      </c>
      <c r="C39" s="52">
        <v>1</v>
      </c>
      <c r="D39" s="64"/>
      <c r="E39" s="225"/>
      <c r="F39" s="152"/>
      <c r="G39" s="152"/>
      <c r="H39" s="152"/>
      <c r="I39" s="152"/>
      <c r="J39" s="152"/>
      <c r="K39" s="152"/>
      <c r="M39" s="75">
        <v>1.91</v>
      </c>
      <c r="N39" s="97">
        <f t="shared" ref="N39:N48" si="7">D39*M39</f>
        <v>0</v>
      </c>
      <c r="P39" s="35">
        <v>50</v>
      </c>
      <c r="Q39" s="36">
        <f>D39/P39</f>
        <v>0</v>
      </c>
      <c r="R39" s="56">
        <f t="shared" si="6"/>
        <v>0</v>
      </c>
      <c r="T39" s="315" t="s">
        <v>10</v>
      </c>
      <c r="U39" s="318">
        <v>4200</v>
      </c>
      <c r="V39" s="316">
        <f t="shared" ref="V39:V47" si="8">D39/U39</f>
        <v>0</v>
      </c>
      <c r="W39" s="8"/>
      <c r="X39" s="8"/>
      <c r="Y39" s="8"/>
    </row>
    <row r="40" spans="1:546" ht="15" customHeight="1">
      <c r="A40" s="50" t="s">
        <v>124</v>
      </c>
      <c r="B40" s="76" t="s">
        <v>54</v>
      </c>
      <c r="C40" s="52">
        <v>1</v>
      </c>
      <c r="D40" s="64"/>
      <c r="E40" s="225"/>
      <c r="F40" s="152"/>
      <c r="G40" s="152"/>
      <c r="H40" s="152"/>
      <c r="I40" s="152"/>
      <c r="J40" s="152"/>
      <c r="K40" s="152"/>
      <c r="M40" s="75">
        <v>2.11</v>
      </c>
      <c r="N40" s="97">
        <f t="shared" si="7"/>
        <v>0</v>
      </c>
      <c r="P40" s="35">
        <v>100</v>
      </c>
      <c r="Q40" s="36">
        <f t="shared" ref="Q40:Q48" si="9">D40/P40</f>
        <v>0</v>
      </c>
      <c r="R40" s="56">
        <f t="shared" si="6"/>
        <v>0</v>
      </c>
      <c r="T40" s="315" t="s">
        <v>10</v>
      </c>
      <c r="U40" s="317">
        <v>4200</v>
      </c>
      <c r="V40" s="316">
        <f t="shared" si="8"/>
        <v>0</v>
      </c>
      <c r="X40" s="37"/>
    </row>
    <row r="41" spans="1:546" ht="15.75" customHeight="1">
      <c r="A41" s="50" t="s">
        <v>182</v>
      </c>
      <c r="B41" s="76"/>
      <c r="C41" s="52">
        <v>1</v>
      </c>
      <c r="D41" s="64"/>
      <c r="E41" s="225"/>
      <c r="F41" s="213"/>
      <c r="G41" s="214"/>
      <c r="H41" s="214"/>
      <c r="I41" s="214"/>
      <c r="J41" s="214"/>
      <c r="K41" s="215" t="s">
        <v>173</v>
      </c>
      <c r="M41" s="75">
        <v>5.38</v>
      </c>
      <c r="N41" s="97">
        <f>D41*M41</f>
        <v>0</v>
      </c>
      <c r="P41" s="35">
        <v>100</v>
      </c>
      <c r="Q41" s="36">
        <f>D41/P41</f>
        <v>0</v>
      </c>
      <c r="R41" s="56">
        <f t="shared" si="6"/>
        <v>0</v>
      </c>
      <c r="T41" s="315" t="s">
        <v>10</v>
      </c>
      <c r="U41" s="317">
        <v>11200</v>
      </c>
      <c r="V41" s="316">
        <f t="shared" si="8"/>
        <v>0</v>
      </c>
      <c r="X41" s="37"/>
    </row>
    <row r="42" spans="1:546" ht="12.75">
      <c r="A42" s="50" t="s">
        <v>183</v>
      </c>
      <c r="B42" s="76"/>
      <c r="C42" s="52">
        <v>1</v>
      </c>
      <c r="D42" s="64"/>
      <c r="E42" s="112"/>
      <c r="F42" s="214"/>
      <c r="G42" s="214"/>
      <c r="H42" s="214"/>
      <c r="I42" s="207" t="s">
        <v>174</v>
      </c>
      <c r="J42" s="348">
        <f>SUM(N47:N49)+SUM(N11:N40)</f>
        <v>0</v>
      </c>
      <c r="K42" s="348"/>
      <c r="M42" s="75">
        <v>9.6999999999999993</v>
      </c>
      <c r="N42" s="97">
        <f t="shared" si="7"/>
        <v>0</v>
      </c>
      <c r="P42" s="35">
        <v>100</v>
      </c>
      <c r="Q42" s="36">
        <f t="shared" si="9"/>
        <v>0</v>
      </c>
      <c r="R42" s="56">
        <f t="shared" si="6"/>
        <v>0</v>
      </c>
      <c r="T42" s="315" t="s">
        <v>10</v>
      </c>
      <c r="U42" s="317">
        <v>11200</v>
      </c>
      <c r="V42" s="316">
        <f t="shared" si="8"/>
        <v>0</v>
      </c>
      <c r="X42" s="37"/>
    </row>
    <row r="43" spans="1:546" ht="12.75">
      <c r="A43" s="50" t="s">
        <v>184</v>
      </c>
      <c r="B43" s="76"/>
      <c r="C43" s="52">
        <v>1</v>
      </c>
      <c r="D43" s="64"/>
      <c r="E43" s="112"/>
      <c r="F43" s="214"/>
      <c r="G43" s="214"/>
      <c r="H43" s="214"/>
      <c r="I43" s="216" t="s">
        <v>175</v>
      </c>
      <c r="J43" s="347">
        <v>0</v>
      </c>
      <c r="K43" s="347"/>
      <c r="L43" s="112"/>
      <c r="M43" s="75">
        <v>10.63</v>
      </c>
      <c r="N43" s="97">
        <f t="shared" si="7"/>
        <v>0</v>
      </c>
      <c r="P43" s="35">
        <v>100</v>
      </c>
      <c r="Q43" s="36">
        <f t="shared" si="9"/>
        <v>0</v>
      </c>
      <c r="R43" s="56">
        <f t="shared" si="6"/>
        <v>0</v>
      </c>
      <c r="T43" s="315" t="s">
        <v>10</v>
      </c>
      <c r="U43" s="317">
        <v>8400</v>
      </c>
      <c r="V43" s="316">
        <f t="shared" si="8"/>
        <v>0</v>
      </c>
      <c r="X43" s="37"/>
    </row>
    <row r="44" spans="1:546" ht="12.75">
      <c r="A44" s="50" t="s">
        <v>185</v>
      </c>
      <c r="B44" s="76"/>
      <c r="C44" s="52">
        <v>1</v>
      </c>
      <c r="D44" s="64"/>
      <c r="E44" s="112"/>
      <c r="F44" s="214"/>
      <c r="G44" s="214"/>
      <c r="H44" s="214"/>
      <c r="I44" s="207" t="s">
        <v>176</v>
      </c>
      <c r="J44" s="348">
        <f>J42-(J42*J43)</f>
        <v>0</v>
      </c>
      <c r="K44" s="348"/>
      <c r="L44" s="113"/>
      <c r="M44" s="75">
        <v>11.69</v>
      </c>
      <c r="N44" s="97">
        <f t="shared" si="7"/>
        <v>0</v>
      </c>
      <c r="P44" s="35">
        <v>100</v>
      </c>
      <c r="Q44" s="36">
        <f t="shared" si="9"/>
        <v>0</v>
      </c>
      <c r="R44" s="56">
        <f t="shared" si="6"/>
        <v>0</v>
      </c>
      <c r="T44" s="315" t="s">
        <v>10</v>
      </c>
      <c r="U44" s="317">
        <v>8400</v>
      </c>
      <c r="V44" s="316">
        <f t="shared" si="8"/>
        <v>0</v>
      </c>
      <c r="X44" s="37"/>
    </row>
    <row r="45" spans="1:546" ht="12.75">
      <c r="A45" s="50" t="s">
        <v>186</v>
      </c>
      <c r="B45" s="76"/>
      <c r="C45" s="52">
        <v>1</v>
      </c>
      <c r="D45" s="64"/>
      <c r="E45" s="112"/>
      <c r="F45" s="214"/>
      <c r="G45" s="214"/>
      <c r="H45" s="218"/>
      <c r="I45" s="207" t="s">
        <v>177</v>
      </c>
      <c r="J45" s="349">
        <v>0</v>
      </c>
      <c r="K45" s="349"/>
      <c r="L45" s="114"/>
      <c r="M45" s="188">
        <v>0.85</v>
      </c>
      <c r="N45" s="97">
        <f t="shared" si="7"/>
        <v>0</v>
      </c>
      <c r="P45" s="35">
        <v>100</v>
      </c>
      <c r="Q45" s="36">
        <f t="shared" si="9"/>
        <v>0</v>
      </c>
      <c r="R45" s="56">
        <f t="shared" si="6"/>
        <v>0</v>
      </c>
      <c r="T45" s="315" t="s">
        <v>10</v>
      </c>
      <c r="U45" s="317">
        <v>8400</v>
      </c>
      <c r="V45" s="316">
        <f t="shared" si="8"/>
        <v>0</v>
      </c>
      <c r="X45" s="37"/>
    </row>
    <row r="46" spans="1:546" s="181" customFormat="1" ht="12.75">
      <c r="A46" s="205"/>
      <c r="B46" s="195"/>
      <c r="C46" s="52"/>
      <c r="D46" s="185"/>
      <c r="E46" s="196"/>
      <c r="F46" s="214"/>
      <c r="G46" s="214"/>
      <c r="H46" s="219"/>
      <c r="I46" s="207" t="s">
        <v>178</v>
      </c>
      <c r="J46" s="350">
        <f>J45*J44+(SUM(N42:N46)-(SUM(N42:N46)*J43))</f>
        <v>0</v>
      </c>
      <c r="K46" s="350"/>
      <c r="L46" s="208"/>
      <c r="M46" s="188"/>
      <c r="N46" s="189"/>
      <c r="O46" s="184"/>
      <c r="P46" s="190">
        <v>100</v>
      </c>
      <c r="Q46" s="191">
        <f t="shared" si="9"/>
        <v>0</v>
      </c>
      <c r="R46" s="192">
        <f t="shared" si="6"/>
        <v>0</v>
      </c>
      <c r="S46" s="184"/>
      <c r="T46" s="228" t="s">
        <v>10</v>
      </c>
      <c r="U46" s="319">
        <v>8400</v>
      </c>
      <c r="V46" s="227">
        <f t="shared" si="8"/>
        <v>0</v>
      </c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  <c r="IQ46" s="212"/>
      <c r="IR46" s="212"/>
      <c r="IS46" s="212"/>
      <c r="IT46" s="212"/>
      <c r="IU46" s="212"/>
      <c r="IV46" s="212"/>
      <c r="IW46" s="212"/>
      <c r="IX46" s="212"/>
      <c r="IY46" s="212"/>
      <c r="IZ46" s="212"/>
      <c r="JA46" s="212"/>
      <c r="JB46" s="212"/>
      <c r="JC46" s="212"/>
      <c r="JD46" s="212"/>
      <c r="JE46" s="212"/>
      <c r="JF46" s="212"/>
      <c r="JG46" s="212"/>
      <c r="JH46" s="212"/>
      <c r="JI46" s="212"/>
      <c r="JJ46" s="212"/>
      <c r="JK46" s="212"/>
      <c r="JL46" s="212"/>
      <c r="JM46" s="212"/>
      <c r="JN46" s="212"/>
      <c r="JO46" s="212"/>
      <c r="JP46" s="212"/>
      <c r="JQ46" s="212"/>
      <c r="JR46" s="212"/>
      <c r="JS46" s="212"/>
      <c r="JT46" s="212"/>
      <c r="JU46" s="212"/>
      <c r="JV46" s="212"/>
      <c r="JW46" s="212"/>
      <c r="JX46" s="212"/>
      <c r="JY46" s="212"/>
      <c r="JZ46" s="212"/>
      <c r="KA46" s="212"/>
      <c r="KB46" s="212"/>
      <c r="KC46" s="212"/>
      <c r="KD46" s="212"/>
      <c r="KE46" s="212"/>
      <c r="KF46" s="212"/>
      <c r="KG46" s="212"/>
      <c r="KH46" s="212"/>
      <c r="KI46" s="212"/>
      <c r="KJ46" s="212"/>
      <c r="KK46" s="212"/>
      <c r="KL46" s="212"/>
      <c r="KM46" s="212"/>
      <c r="KN46" s="212"/>
      <c r="KO46" s="212"/>
      <c r="KP46" s="212"/>
      <c r="KQ46" s="212"/>
      <c r="KR46" s="212"/>
      <c r="KS46" s="212"/>
      <c r="KT46" s="212"/>
      <c r="KU46" s="212"/>
      <c r="KV46" s="212"/>
      <c r="KW46" s="212"/>
      <c r="KX46" s="212"/>
      <c r="KY46" s="212"/>
      <c r="KZ46" s="212"/>
      <c r="LA46" s="212"/>
      <c r="LB46" s="212"/>
      <c r="LC46" s="212"/>
      <c r="LD46" s="212"/>
      <c r="LE46" s="212"/>
      <c r="LF46" s="212"/>
      <c r="LG46" s="212"/>
      <c r="LH46" s="212"/>
      <c r="LI46" s="212"/>
      <c r="LJ46" s="212"/>
      <c r="LK46" s="212"/>
      <c r="LL46" s="212"/>
      <c r="LM46" s="212"/>
      <c r="LN46" s="212"/>
      <c r="LO46" s="212"/>
      <c r="LP46" s="212"/>
      <c r="LQ46" s="212"/>
      <c r="LR46" s="212"/>
      <c r="LS46" s="212"/>
      <c r="LT46" s="212"/>
      <c r="LU46" s="212"/>
      <c r="LV46" s="212"/>
      <c r="LW46" s="212"/>
      <c r="LX46" s="212"/>
      <c r="LY46" s="212"/>
      <c r="LZ46" s="212"/>
      <c r="MA46" s="212"/>
      <c r="MB46" s="212"/>
      <c r="MC46" s="212"/>
      <c r="MD46" s="212"/>
      <c r="ME46" s="212"/>
      <c r="MF46" s="212"/>
      <c r="MG46" s="212"/>
      <c r="MH46" s="212"/>
      <c r="MI46" s="212"/>
      <c r="MJ46" s="212"/>
      <c r="MK46" s="212"/>
      <c r="ML46" s="212"/>
      <c r="MM46" s="212"/>
      <c r="MN46" s="212"/>
      <c r="MO46" s="212"/>
      <c r="MP46" s="212"/>
      <c r="MQ46" s="212"/>
      <c r="MR46" s="212"/>
      <c r="MS46" s="212"/>
      <c r="MT46" s="212"/>
      <c r="MU46" s="212"/>
      <c r="MV46" s="212"/>
      <c r="MW46" s="212"/>
      <c r="MX46" s="212"/>
      <c r="MY46" s="212"/>
      <c r="MZ46" s="212"/>
      <c r="NA46" s="212"/>
      <c r="NB46" s="212"/>
      <c r="NC46" s="212"/>
      <c r="ND46" s="212"/>
      <c r="NE46" s="212"/>
      <c r="NF46" s="212"/>
      <c r="NG46" s="212"/>
      <c r="NH46" s="212"/>
      <c r="NI46" s="212"/>
      <c r="NJ46" s="212"/>
      <c r="NK46" s="212"/>
      <c r="NL46" s="212"/>
      <c r="NM46" s="212"/>
      <c r="NN46" s="212"/>
      <c r="NO46" s="212"/>
      <c r="NP46" s="212"/>
      <c r="NQ46" s="212"/>
      <c r="NR46" s="212"/>
      <c r="NS46" s="212"/>
      <c r="NT46" s="212"/>
      <c r="NU46" s="212"/>
      <c r="NV46" s="212"/>
      <c r="NW46" s="212"/>
      <c r="NX46" s="212"/>
      <c r="NY46" s="212"/>
      <c r="NZ46" s="212"/>
      <c r="OA46" s="212"/>
      <c r="OB46" s="212"/>
      <c r="OC46" s="212"/>
      <c r="OD46" s="212"/>
      <c r="OE46" s="212"/>
      <c r="OF46" s="212"/>
      <c r="OG46" s="212"/>
      <c r="OH46" s="212"/>
      <c r="OI46" s="212"/>
      <c r="OJ46" s="212"/>
      <c r="OK46" s="212"/>
      <c r="OL46" s="212"/>
      <c r="OM46" s="212"/>
      <c r="ON46" s="212"/>
      <c r="OO46" s="212"/>
      <c r="OP46" s="212"/>
      <c r="OQ46" s="212"/>
      <c r="OR46" s="212"/>
      <c r="OS46" s="212"/>
      <c r="OT46" s="212"/>
      <c r="OU46" s="212"/>
      <c r="OV46" s="212"/>
      <c r="OW46" s="212"/>
      <c r="OX46" s="212"/>
      <c r="OY46" s="212"/>
      <c r="OZ46" s="212"/>
      <c r="PA46" s="212"/>
      <c r="PB46" s="212"/>
      <c r="PC46" s="212"/>
      <c r="PD46" s="212"/>
      <c r="PE46" s="212"/>
      <c r="PF46" s="212"/>
      <c r="PG46" s="212"/>
      <c r="PH46" s="212"/>
      <c r="PI46" s="212"/>
      <c r="PJ46" s="212"/>
      <c r="PK46" s="212"/>
      <c r="PL46" s="212"/>
      <c r="PM46" s="212"/>
      <c r="PN46" s="212"/>
      <c r="PO46" s="212"/>
      <c r="PP46" s="212"/>
      <c r="PQ46" s="212"/>
      <c r="PR46" s="212"/>
      <c r="PS46" s="212"/>
      <c r="PT46" s="212"/>
      <c r="PU46" s="212"/>
      <c r="PV46" s="212"/>
      <c r="PW46" s="212"/>
      <c r="PX46" s="212"/>
      <c r="PY46" s="212"/>
      <c r="PZ46" s="212"/>
      <c r="QA46" s="212"/>
      <c r="QB46" s="212"/>
      <c r="QC46" s="212"/>
      <c r="QD46" s="212"/>
      <c r="QE46" s="212"/>
      <c r="QF46" s="212"/>
      <c r="QG46" s="212"/>
      <c r="QH46" s="212"/>
      <c r="QI46" s="212"/>
      <c r="QJ46" s="212"/>
      <c r="QK46" s="212"/>
      <c r="QL46" s="212"/>
      <c r="QM46" s="212"/>
      <c r="QN46" s="212"/>
      <c r="QO46" s="212"/>
      <c r="QP46" s="212"/>
      <c r="QQ46" s="212"/>
      <c r="QR46" s="212"/>
      <c r="QS46" s="212"/>
      <c r="QT46" s="212"/>
      <c r="QU46" s="212"/>
      <c r="QV46" s="212"/>
      <c r="QW46" s="212"/>
      <c r="QX46" s="212"/>
      <c r="QY46" s="212"/>
      <c r="QZ46" s="212"/>
      <c r="RA46" s="212"/>
      <c r="RB46" s="212"/>
      <c r="RC46" s="212"/>
      <c r="RD46" s="212"/>
      <c r="RE46" s="212"/>
      <c r="RF46" s="212"/>
      <c r="RG46" s="212"/>
      <c r="RH46" s="212"/>
      <c r="RI46" s="212"/>
      <c r="RJ46" s="212"/>
      <c r="RK46" s="212"/>
      <c r="RL46" s="212"/>
      <c r="RM46" s="212"/>
      <c r="RN46" s="212"/>
      <c r="RO46" s="212"/>
      <c r="RP46" s="212"/>
      <c r="RQ46" s="212"/>
      <c r="RR46" s="212"/>
      <c r="RS46" s="212"/>
      <c r="RT46" s="212"/>
      <c r="RU46" s="212"/>
      <c r="RV46" s="212"/>
      <c r="RW46" s="212"/>
      <c r="RX46" s="212"/>
      <c r="RY46" s="212"/>
      <c r="RZ46" s="212"/>
      <c r="SA46" s="212"/>
      <c r="SB46" s="212"/>
      <c r="SC46" s="212"/>
      <c r="SD46" s="212"/>
      <c r="SE46" s="212"/>
      <c r="SF46" s="212"/>
      <c r="SG46" s="212"/>
      <c r="SH46" s="212"/>
      <c r="SI46" s="212"/>
      <c r="SJ46" s="212"/>
      <c r="SK46" s="212"/>
      <c r="SL46" s="212"/>
      <c r="SM46" s="212"/>
      <c r="SN46" s="212"/>
      <c r="SO46" s="212"/>
      <c r="SP46" s="212"/>
      <c r="SQ46" s="212"/>
      <c r="SR46" s="212"/>
      <c r="SS46" s="212"/>
      <c r="ST46" s="212"/>
      <c r="SU46" s="212"/>
      <c r="SV46" s="212"/>
      <c r="SW46" s="212"/>
      <c r="SX46" s="212"/>
      <c r="SY46" s="212"/>
      <c r="SZ46" s="212"/>
      <c r="TA46" s="212"/>
      <c r="TB46" s="212"/>
      <c r="TC46" s="212"/>
      <c r="TD46" s="212"/>
      <c r="TE46" s="212"/>
      <c r="TF46" s="212"/>
      <c r="TG46" s="212"/>
      <c r="TH46" s="212"/>
      <c r="TI46" s="212"/>
      <c r="TJ46" s="212"/>
      <c r="TK46" s="212"/>
      <c r="TL46" s="212"/>
      <c r="TM46" s="212"/>
      <c r="TN46" s="212"/>
      <c r="TO46" s="212"/>
      <c r="TP46" s="212"/>
      <c r="TQ46" s="212"/>
      <c r="TR46" s="212"/>
      <c r="TS46" s="212"/>
      <c r="TT46" s="212"/>
      <c r="TU46" s="212"/>
      <c r="TV46" s="212"/>
      <c r="TW46" s="212"/>
      <c r="TX46" s="212"/>
      <c r="TY46" s="212"/>
      <c r="TZ46" s="212"/>
    </row>
    <row r="47" spans="1:546" s="181" customFormat="1" ht="12.75">
      <c r="A47" s="205" t="s">
        <v>126</v>
      </c>
      <c r="B47" s="195" t="s">
        <v>30</v>
      </c>
      <c r="C47" s="52">
        <v>1</v>
      </c>
      <c r="D47" s="185"/>
      <c r="E47" s="151" t="s">
        <v>1</v>
      </c>
      <c r="F47" s="151" t="s">
        <v>27</v>
      </c>
      <c r="G47" s="151" t="s">
        <v>28</v>
      </c>
      <c r="H47" s="37"/>
      <c r="I47" s="37"/>
      <c r="J47" s="37"/>
      <c r="K47" s="37"/>
      <c r="L47" s="196"/>
      <c r="M47" s="75">
        <v>4.7</v>
      </c>
      <c r="N47" s="189">
        <f t="shared" si="7"/>
        <v>0</v>
      </c>
      <c r="O47" s="184"/>
      <c r="P47" s="190">
        <v>100</v>
      </c>
      <c r="Q47" s="191">
        <f t="shared" si="9"/>
        <v>0</v>
      </c>
      <c r="R47" s="192">
        <f t="shared" si="6"/>
        <v>0</v>
      </c>
      <c r="S47" s="184"/>
      <c r="T47" s="228" t="s">
        <v>10</v>
      </c>
      <c r="U47" s="319">
        <v>8400</v>
      </c>
      <c r="V47" s="227">
        <f t="shared" si="8"/>
        <v>0</v>
      </c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2"/>
      <c r="HM47" s="212"/>
      <c r="HN47" s="212"/>
      <c r="HO47" s="212"/>
      <c r="HP47" s="212"/>
      <c r="HQ47" s="212"/>
      <c r="HR47" s="212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212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  <c r="IQ47" s="212"/>
      <c r="IR47" s="212"/>
      <c r="IS47" s="212"/>
      <c r="IT47" s="212"/>
      <c r="IU47" s="212"/>
      <c r="IV47" s="212"/>
      <c r="IW47" s="212"/>
      <c r="IX47" s="212"/>
      <c r="IY47" s="212"/>
      <c r="IZ47" s="212"/>
      <c r="JA47" s="212"/>
      <c r="JB47" s="212"/>
      <c r="JC47" s="212"/>
      <c r="JD47" s="212"/>
      <c r="JE47" s="212"/>
      <c r="JF47" s="212"/>
      <c r="JG47" s="212"/>
      <c r="JH47" s="212"/>
      <c r="JI47" s="212"/>
      <c r="JJ47" s="212"/>
      <c r="JK47" s="212"/>
      <c r="JL47" s="212"/>
      <c r="JM47" s="212"/>
      <c r="JN47" s="212"/>
      <c r="JO47" s="212"/>
      <c r="JP47" s="212"/>
      <c r="JQ47" s="212"/>
      <c r="JR47" s="212"/>
      <c r="JS47" s="212"/>
      <c r="JT47" s="212"/>
      <c r="JU47" s="212"/>
      <c r="JV47" s="212"/>
      <c r="JW47" s="212"/>
      <c r="JX47" s="212"/>
      <c r="JY47" s="212"/>
      <c r="JZ47" s="212"/>
      <c r="KA47" s="212"/>
      <c r="KB47" s="212"/>
      <c r="KC47" s="212"/>
      <c r="KD47" s="212"/>
      <c r="KE47" s="212"/>
      <c r="KF47" s="212"/>
      <c r="KG47" s="212"/>
      <c r="KH47" s="212"/>
      <c r="KI47" s="212"/>
      <c r="KJ47" s="212"/>
      <c r="KK47" s="212"/>
      <c r="KL47" s="212"/>
      <c r="KM47" s="212"/>
      <c r="KN47" s="212"/>
      <c r="KO47" s="212"/>
      <c r="KP47" s="212"/>
      <c r="KQ47" s="212"/>
      <c r="KR47" s="212"/>
      <c r="KS47" s="212"/>
      <c r="KT47" s="212"/>
      <c r="KU47" s="212"/>
      <c r="KV47" s="212"/>
      <c r="KW47" s="212"/>
      <c r="KX47" s="212"/>
      <c r="KY47" s="212"/>
      <c r="KZ47" s="212"/>
      <c r="LA47" s="212"/>
      <c r="LB47" s="212"/>
      <c r="LC47" s="212"/>
      <c r="LD47" s="212"/>
      <c r="LE47" s="212"/>
      <c r="LF47" s="212"/>
      <c r="LG47" s="212"/>
      <c r="LH47" s="212"/>
      <c r="LI47" s="212"/>
      <c r="LJ47" s="212"/>
      <c r="LK47" s="212"/>
      <c r="LL47" s="212"/>
      <c r="LM47" s="212"/>
      <c r="LN47" s="212"/>
      <c r="LO47" s="212"/>
      <c r="LP47" s="212"/>
      <c r="LQ47" s="212"/>
      <c r="LR47" s="212"/>
      <c r="LS47" s="212"/>
      <c r="LT47" s="212"/>
      <c r="LU47" s="212"/>
      <c r="LV47" s="212"/>
      <c r="LW47" s="212"/>
      <c r="LX47" s="212"/>
      <c r="LY47" s="212"/>
      <c r="LZ47" s="212"/>
      <c r="MA47" s="212"/>
      <c r="MB47" s="212"/>
      <c r="MC47" s="212"/>
      <c r="MD47" s="212"/>
      <c r="ME47" s="212"/>
      <c r="MF47" s="212"/>
      <c r="MG47" s="212"/>
      <c r="MH47" s="212"/>
      <c r="MI47" s="212"/>
      <c r="MJ47" s="212"/>
      <c r="MK47" s="212"/>
      <c r="ML47" s="212"/>
      <c r="MM47" s="212"/>
      <c r="MN47" s="212"/>
      <c r="MO47" s="212"/>
      <c r="MP47" s="212"/>
      <c r="MQ47" s="212"/>
      <c r="MR47" s="212"/>
      <c r="MS47" s="212"/>
      <c r="MT47" s="212"/>
      <c r="MU47" s="212"/>
      <c r="MV47" s="212"/>
      <c r="MW47" s="212"/>
      <c r="MX47" s="212"/>
      <c r="MY47" s="212"/>
      <c r="MZ47" s="212"/>
      <c r="NA47" s="212"/>
      <c r="NB47" s="212"/>
      <c r="NC47" s="212"/>
      <c r="ND47" s="212"/>
      <c r="NE47" s="212"/>
      <c r="NF47" s="212"/>
      <c r="NG47" s="212"/>
      <c r="NH47" s="212"/>
      <c r="NI47" s="212"/>
      <c r="NJ47" s="212"/>
      <c r="NK47" s="212"/>
      <c r="NL47" s="212"/>
      <c r="NM47" s="212"/>
      <c r="NN47" s="212"/>
      <c r="NO47" s="212"/>
      <c r="NP47" s="212"/>
      <c r="NQ47" s="212"/>
      <c r="NR47" s="212"/>
      <c r="NS47" s="212"/>
      <c r="NT47" s="212"/>
      <c r="NU47" s="212"/>
      <c r="NV47" s="212"/>
      <c r="NW47" s="212"/>
      <c r="NX47" s="212"/>
      <c r="NY47" s="212"/>
      <c r="NZ47" s="212"/>
      <c r="OA47" s="212"/>
      <c r="OB47" s="212"/>
      <c r="OC47" s="212"/>
      <c r="OD47" s="212"/>
      <c r="OE47" s="212"/>
      <c r="OF47" s="212"/>
      <c r="OG47" s="212"/>
      <c r="OH47" s="212"/>
      <c r="OI47" s="212"/>
      <c r="OJ47" s="212"/>
      <c r="OK47" s="212"/>
      <c r="OL47" s="212"/>
      <c r="OM47" s="212"/>
      <c r="ON47" s="212"/>
      <c r="OO47" s="212"/>
      <c r="OP47" s="212"/>
      <c r="OQ47" s="212"/>
      <c r="OR47" s="212"/>
      <c r="OS47" s="212"/>
      <c r="OT47" s="212"/>
      <c r="OU47" s="212"/>
      <c r="OV47" s="212"/>
      <c r="OW47" s="212"/>
      <c r="OX47" s="212"/>
      <c r="OY47" s="212"/>
      <c r="OZ47" s="212"/>
      <c r="PA47" s="212"/>
      <c r="PB47" s="212"/>
      <c r="PC47" s="212"/>
      <c r="PD47" s="212"/>
      <c r="PE47" s="212"/>
      <c r="PF47" s="212"/>
      <c r="PG47" s="212"/>
      <c r="PH47" s="212"/>
      <c r="PI47" s="212"/>
      <c r="PJ47" s="212"/>
      <c r="PK47" s="212"/>
      <c r="PL47" s="212"/>
      <c r="PM47" s="212"/>
      <c r="PN47" s="212"/>
      <c r="PO47" s="212"/>
      <c r="PP47" s="212"/>
      <c r="PQ47" s="212"/>
      <c r="PR47" s="212"/>
      <c r="PS47" s="212"/>
      <c r="PT47" s="212"/>
      <c r="PU47" s="212"/>
      <c r="PV47" s="212"/>
      <c r="PW47" s="212"/>
      <c r="PX47" s="212"/>
      <c r="PY47" s="212"/>
      <c r="PZ47" s="212"/>
      <c r="QA47" s="212"/>
      <c r="QB47" s="212"/>
      <c r="QC47" s="212"/>
      <c r="QD47" s="212"/>
      <c r="QE47" s="212"/>
      <c r="QF47" s="212"/>
      <c r="QG47" s="212"/>
      <c r="QH47" s="212"/>
      <c r="QI47" s="212"/>
      <c r="QJ47" s="212"/>
      <c r="QK47" s="212"/>
      <c r="QL47" s="212"/>
      <c r="QM47" s="212"/>
      <c r="QN47" s="212"/>
      <c r="QO47" s="212"/>
      <c r="QP47" s="212"/>
      <c r="QQ47" s="212"/>
      <c r="QR47" s="212"/>
      <c r="QS47" s="212"/>
      <c r="QT47" s="212"/>
      <c r="QU47" s="212"/>
      <c r="QV47" s="212"/>
      <c r="QW47" s="212"/>
      <c r="QX47" s="212"/>
      <c r="QY47" s="212"/>
      <c r="QZ47" s="212"/>
      <c r="RA47" s="212"/>
      <c r="RB47" s="212"/>
      <c r="RC47" s="212"/>
      <c r="RD47" s="212"/>
      <c r="RE47" s="212"/>
      <c r="RF47" s="212"/>
      <c r="RG47" s="212"/>
      <c r="RH47" s="212"/>
      <c r="RI47" s="212"/>
      <c r="RJ47" s="212"/>
      <c r="RK47" s="212"/>
      <c r="RL47" s="212"/>
      <c r="RM47" s="212"/>
      <c r="RN47" s="212"/>
      <c r="RO47" s="212"/>
      <c r="RP47" s="212"/>
      <c r="RQ47" s="212"/>
      <c r="RR47" s="212"/>
      <c r="RS47" s="212"/>
      <c r="RT47" s="212"/>
      <c r="RU47" s="212"/>
      <c r="RV47" s="212"/>
      <c r="RW47" s="212"/>
      <c r="RX47" s="212"/>
      <c r="RY47" s="212"/>
      <c r="RZ47" s="212"/>
      <c r="SA47" s="212"/>
      <c r="SB47" s="212"/>
      <c r="SC47" s="212"/>
      <c r="SD47" s="212"/>
      <c r="SE47" s="212"/>
      <c r="SF47" s="212"/>
      <c r="SG47" s="212"/>
      <c r="SH47" s="212"/>
      <c r="SI47" s="212"/>
      <c r="SJ47" s="212"/>
      <c r="SK47" s="212"/>
      <c r="SL47" s="212"/>
      <c r="SM47" s="212"/>
      <c r="SN47" s="212"/>
      <c r="SO47" s="212"/>
      <c r="SP47" s="212"/>
      <c r="SQ47" s="212"/>
      <c r="SR47" s="212"/>
      <c r="SS47" s="212"/>
      <c r="ST47" s="212"/>
      <c r="SU47" s="212"/>
      <c r="SV47" s="212"/>
      <c r="SW47" s="212"/>
      <c r="SX47" s="212"/>
      <c r="SY47" s="212"/>
      <c r="SZ47" s="212"/>
      <c r="TA47" s="212"/>
      <c r="TB47" s="212"/>
      <c r="TC47" s="212"/>
      <c r="TD47" s="212"/>
      <c r="TE47" s="212"/>
      <c r="TF47" s="212"/>
      <c r="TG47" s="212"/>
      <c r="TH47" s="212"/>
      <c r="TI47" s="212"/>
      <c r="TJ47" s="212"/>
      <c r="TK47" s="212"/>
      <c r="TL47" s="212"/>
      <c r="TM47" s="212"/>
      <c r="TN47" s="212"/>
      <c r="TO47" s="212"/>
      <c r="TP47" s="212"/>
      <c r="TQ47" s="212"/>
      <c r="TR47" s="212"/>
      <c r="TS47" s="212"/>
      <c r="TT47" s="212"/>
      <c r="TU47" s="212"/>
      <c r="TV47" s="212"/>
      <c r="TW47" s="212"/>
      <c r="TX47" s="212"/>
      <c r="TY47" s="212"/>
      <c r="TZ47" s="212"/>
    </row>
    <row r="48" spans="1:546" s="181" customFormat="1">
      <c r="A48" s="193" t="s">
        <v>163</v>
      </c>
      <c r="B48" s="201" t="s">
        <v>166</v>
      </c>
      <c r="C48" s="52">
        <v>1</v>
      </c>
      <c r="D48" s="185"/>
      <c r="E48" s="186" t="s">
        <v>132</v>
      </c>
      <c r="F48" s="186" t="s">
        <v>172</v>
      </c>
      <c r="G48" s="187" t="s">
        <v>165</v>
      </c>
      <c r="H48" s="184"/>
      <c r="I48" s="184"/>
      <c r="J48" s="184"/>
      <c r="K48" s="184"/>
      <c r="L48" s="184"/>
      <c r="M48" s="188">
        <v>7.6</v>
      </c>
      <c r="N48" s="189">
        <f t="shared" si="7"/>
        <v>0</v>
      </c>
      <c r="O48" s="184"/>
      <c r="P48" s="190">
        <v>1</v>
      </c>
      <c r="Q48" s="191">
        <f t="shared" si="9"/>
        <v>0</v>
      </c>
      <c r="R48" s="192">
        <f t="shared" si="6"/>
        <v>0</v>
      </c>
      <c r="S48" s="184"/>
      <c r="T48" s="320"/>
      <c r="U48" s="228"/>
      <c r="V48" s="227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212"/>
      <c r="GV48" s="212"/>
      <c r="GW48" s="212"/>
      <c r="GX48" s="212"/>
      <c r="GY48" s="212"/>
      <c r="GZ48" s="212"/>
      <c r="HA48" s="212"/>
      <c r="HB48" s="212"/>
      <c r="HC48" s="212"/>
      <c r="HD48" s="212"/>
      <c r="HE48" s="212"/>
      <c r="HF48" s="212"/>
      <c r="HG48" s="212"/>
      <c r="HH48" s="212"/>
      <c r="HI48" s="212"/>
      <c r="HJ48" s="212"/>
      <c r="HK48" s="212"/>
      <c r="HL48" s="212"/>
      <c r="HM48" s="212"/>
      <c r="HN48" s="212"/>
      <c r="HO48" s="212"/>
      <c r="HP48" s="212"/>
      <c r="HQ48" s="212"/>
      <c r="HR48" s="212"/>
      <c r="HS48" s="212"/>
      <c r="HT48" s="212"/>
      <c r="HU48" s="212"/>
      <c r="HV48" s="212"/>
      <c r="HW48" s="212"/>
      <c r="HX48" s="212"/>
      <c r="HY48" s="212"/>
      <c r="HZ48" s="212"/>
      <c r="IA48" s="212"/>
      <c r="IB48" s="212"/>
      <c r="IC48" s="212"/>
      <c r="ID48" s="212"/>
      <c r="IE48" s="212"/>
      <c r="IF48" s="212"/>
      <c r="IG48" s="212"/>
      <c r="IH48" s="212"/>
      <c r="II48" s="212"/>
      <c r="IJ48" s="212"/>
      <c r="IK48" s="212"/>
      <c r="IL48" s="212"/>
      <c r="IM48" s="212"/>
      <c r="IN48" s="212"/>
      <c r="IO48" s="212"/>
      <c r="IP48" s="212"/>
      <c r="IQ48" s="212"/>
      <c r="IR48" s="212"/>
      <c r="IS48" s="212"/>
      <c r="IT48" s="212"/>
      <c r="IU48" s="212"/>
      <c r="IV48" s="212"/>
      <c r="IW48" s="212"/>
      <c r="IX48" s="212"/>
      <c r="IY48" s="212"/>
      <c r="IZ48" s="212"/>
      <c r="JA48" s="212"/>
      <c r="JB48" s="212"/>
      <c r="JC48" s="212"/>
      <c r="JD48" s="212"/>
      <c r="JE48" s="212"/>
      <c r="JF48" s="212"/>
      <c r="JG48" s="212"/>
      <c r="JH48" s="212"/>
      <c r="JI48" s="212"/>
      <c r="JJ48" s="212"/>
      <c r="JK48" s="212"/>
      <c r="JL48" s="212"/>
      <c r="JM48" s="212"/>
      <c r="JN48" s="212"/>
      <c r="JO48" s="212"/>
      <c r="JP48" s="212"/>
      <c r="JQ48" s="212"/>
      <c r="JR48" s="212"/>
      <c r="JS48" s="212"/>
      <c r="JT48" s="212"/>
      <c r="JU48" s="212"/>
      <c r="JV48" s="212"/>
      <c r="JW48" s="212"/>
      <c r="JX48" s="212"/>
      <c r="JY48" s="212"/>
      <c r="JZ48" s="212"/>
      <c r="KA48" s="212"/>
      <c r="KB48" s="212"/>
      <c r="KC48" s="212"/>
      <c r="KD48" s="212"/>
      <c r="KE48" s="212"/>
      <c r="KF48" s="212"/>
      <c r="KG48" s="212"/>
      <c r="KH48" s="212"/>
      <c r="KI48" s="212"/>
      <c r="KJ48" s="212"/>
      <c r="KK48" s="212"/>
      <c r="KL48" s="212"/>
      <c r="KM48" s="212"/>
      <c r="KN48" s="212"/>
      <c r="KO48" s="212"/>
      <c r="KP48" s="212"/>
      <c r="KQ48" s="212"/>
      <c r="KR48" s="212"/>
      <c r="KS48" s="212"/>
      <c r="KT48" s="212"/>
      <c r="KU48" s="212"/>
      <c r="KV48" s="212"/>
      <c r="KW48" s="212"/>
      <c r="KX48" s="212"/>
      <c r="KY48" s="212"/>
      <c r="KZ48" s="212"/>
      <c r="LA48" s="212"/>
      <c r="LB48" s="212"/>
      <c r="LC48" s="212"/>
      <c r="LD48" s="212"/>
      <c r="LE48" s="212"/>
      <c r="LF48" s="212"/>
      <c r="LG48" s="212"/>
      <c r="LH48" s="212"/>
      <c r="LI48" s="212"/>
      <c r="LJ48" s="212"/>
      <c r="LK48" s="212"/>
      <c r="LL48" s="212"/>
      <c r="LM48" s="212"/>
      <c r="LN48" s="212"/>
      <c r="LO48" s="212"/>
      <c r="LP48" s="212"/>
      <c r="LQ48" s="212"/>
      <c r="LR48" s="212"/>
      <c r="LS48" s="212"/>
      <c r="LT48" s="212"/>
      <c r="LU48" s="212"/>
      <c r="LV48" s="212"/>
      <c r="LW48" s="212"/>
      <c r="LX48" s="212"/>
      <c r="LY48" s="212"/>
      <c r="LZ48" s="212"/>
      <c r="MA48" s="212"/>
      <c r="MB48" s="212"/>
      <c r="MC48" s="212"/>
      <c r="MD48" s="212"/>
      <c r="ME48" s="212"/>
      <c r="MF48" s="212"/>
      <c r="MG48" s="212"/>
      <c r="MH48" s="212"/>
      <c r="MI48" s="212"/>
      <c r="MJ48" s="212"/>
      <c r="MK48" s="212"/>
      <c r="ML48" s="212"/>
      <c r="MM48" s="212"/>
      <c r="MN48" s="212"/>
      <c r="MO48" s="212"/>
      <c r="MP48" s="212"/>
      <c r="MQ48" s="212"/>
      <c r="MR48" s="212"/>
      <c r="MS48" s="212"/>
      <c r="MT48" s="212"/>
      <c r="MU48" s="212"/>
      <c r="MV48" s="212"/>
      <c r="MW48" s="212"/>
      <c r="MX48" s="212"/>
      <c r="MY48" s="212"/>
      <c r="MZ48" s="212"/>
      <c r="NA48" s="212"/>
      <c r="NB48" s="212"/>
      <c r="NC48" s="212"/>
      <c r="ND48" s="212"/>
      <c r="NE48" s="212"/>
      <c r="NF48" s="212"/>
      <c r="NG48" s="212"/>
      <c r="NH48" s="212"/>
      <c r="NI48" s="212"/>
      <c r="NJ48" s="212"/>
      <c r="NK48" s="212"/>
      <c r="NL48" s="212"/>
      <c r="NM48" s="212"/>
      <c r="NN48" s="212"/>
      <c r="NO48" s="212"/>
      <c r="NP48" s="212"/>
      <c r="NQ48" s="212"/>
      <c r="NR48" s="212"/>
      <c r="NS48" s="212"/>
      <c r="NT48" s="212"/>
      <c r="NU48" s="212"/>
      <c r="NV48" s="212"/>
      <c r="NW48" s="212"/>
      <c r="NX48" s="212"/>
      <c r="NY48" s="212"/>
      <c r="NZ48" s="212"/>
      <c r="OA48" s="212"/>
      <c r="OB48" s="212"/>
      <c r="OC48" s="212"/>
      <c r="OD48" s="212"/>
      <c r="OE48" s="212"/>
      <c r="OF48" s="212"/>
      <c r="OG48" s="212"/>
      <c r="OH48" s="212"/>
      <c r="OI48" s="212"/>
      <c r="OJ48" s="212"/>
      <c r="OK48" s="212"/>
      <c r="OL48" s="212"/>
      <c r="OM48" s="212"/>
      <c r="ON48" s="212"/>
      <c r="OO48" s="212"/>
      <c r="OP48" s="212"/>
      <c r="OQ48" s="212"/>
      <c r="OR48" s="212"/>
      <c r="OS48" s="212"/>
      <c r="OT48" s="212"/>
      <c r="OU48" s="212"/>
      <c r="OV48" s="212"/>
      <c r="OW48" s="212"/>
      <c r="OX48" s="212"/>
      <c r="OY48" s="212"/>
      <c r="OZ48" s="212"/>
      <c r="PA48" s="212"/>
      <c r="PB48" s="212"/>
      <c r="PC48" s="212"/>
      <c r="PD48" s="212"/>
      <c r="PE48" s="212"/>
      <c r="PF48" s="212"/>
      <c r="PG48" s="212"/>
      <c r="PH48" s="212"/>
      <c r="PI48" s="212"/>
      <c r="PJ48" s="212"/>
      <c r="PK48" s="212"/>
      <c r="PL48" s="212"/>
      <c r="PM48" s="212"/>
      <c r="PN48" s="212"/>
      <c r="PO48" s="212"/>
      <c r="PP48" s="212"/>
      <c r="PQ48" s="212"/>
      <c r="PR48" s="212"/>
      <c r="PS48" s="212"/>
      <c r="PT48" s="212"/>
      <c r="PU48" s="212"/>
      <c r="PV48" s="212"/>
      <c r="PW48" s="212"/>
      <c r="PX48" s="212"/>
      <c r="PY48" s="212"/>
      <c r="PZ48" s="212"/>
      <c r="QA48" s="212"/>
      <c r="QB48" s="212"/>
      <c r="QC48" s="212"/>
      <c r="QD48" s="212"/>
      <c r="QE48" s="212"/>
      <c r="QF48" s="212"/>
      <c r="QG48" s="212"/>
      <c r="QH48" s="212"/>
      <c r="QI48" s="212"/>
      <c r="QJ48" s="212"/>
      <c r="QK48" s="212"/>
      <c r="QL48" s="212"/>
      <c r="QM48" s="212"/>
      <c r="QN48" s="212"/>
      <c r="QO48" s="212"/>
      <c r="QP48" s="212"/>
      <c r="QQ48" s="212"/>
      <c r="QR48" s="212"/>
      <c r="QS48" s="212"/>
      <c r="QT48" s="212"/>
      <c r="QU48" s="212"/>
      <c r="QV48" s="212"/>
      <c r="QW48" s="212"/>
      <c r="QX48" s="212"/>
      <c r="QY48" s="212"/>
      <c r="QZ48" s="212"/>
      <c r="RA48" s="212"/>
      <c r="RB48" s="212"/>
      <c r="RC48" s="212"/>
      <c r="RD48" s="212"/>
      <c r="RE48" s="212"/>
      <c r="RF48" s="212"/>
      <c r="RG48" s="212"/>
      <c r="RH48" s="212"/>
      <c r="RI48" s="212"/>
      <c r="RJ48" s="212"/>
      <c r="RK48" s="212"/>
      <c r="RL48" s="212"/>
      <c r="RM48" s="212"/>
      <c r="RN48" s="212"/>
      <c r="RO48" s="212"/>
      <c r="RP48" s="212"/>
      <c r="RQ48" s="212"/>
      <c r="RR48" s="212"/>
      <c r="RS48" s="212"/>
      <c r="RT48" s="212"/>
      <c r="RU48" s="212"/>
      <c r="RV48" s="212"/>
      <c r="RW48" s="212"/>
      <c r="RX48" s="212"/>
      <c r="RY48" s="212"/>
      <c r="RZ48" s="212"/>
      <c r="SA48" s="212"/>
      <c r="SB48" s="212"/>
      <c r="SC48" s="212"/>
      <c r="SD48" s="212"/>
      <c r="SE48" s="212"/>
      <c r="SF48" s="212"/>
      <c r="SG48" s="212"/>
      <c r="SH48" s="212"/>
      <c r="SI48" s="212"/>
      <c r="SJ48" s="212"/>
      <c r="SK48" s="212"/>
      <c r="SL48" s="212"/>
      <c r="SM48" s="212"/>
      <c r="SN48" s="212"/>
      <c r="SO48" s="212"/>
      <c r="SP48" s="212"/>
      <c r="SQ48" s="212"/>
      <c r="SR48" s="212"/>
      <c r="SS48" s="212"/>
      <c r="ST48" s="212"/>
      <c r="SU48" s="212"/>
      <c r="SV48" s="212"/>
      <c r="SW48" s="212"/>
      <c r="SX48" s="212"/>
      <c r="SY48" s="212"/>
      <c r="SZ48" s="212"/>
      <c r="TA48" s="212"/>
      <c r="TB48" s="212"/>
      <c r="TC48" s="212"/>
      <c r="TD48" s="212"/>
      <c r="TE48" s="212"/>
      <c r="TF48" s="212"/>
      <c r="TG48" s="212"/>
      <c r="TH48" s="212"/>
      <c r="TI48" s="212"/>
      <c r="TJ48" s="212"/>
      <c r="TK48" s="212"/>
      <c r="TL48" s="212"/>
      <c r="TM48" s="212"/>
      <c r="TN48" s="212"/>
      <c r="TO48" s="212"/>
      <c r="TP48" s="212"/>
      <c r="TQ48" s="212"/>
      <c r="TR48" s="212"/>
      <c r="TS48" s="212"/>
      <c r="TT48" s="212"/>
      <c r="TU48" s="212"/>
      <c r="TV48" s="212"/>
      <c r="TW48" s="212"/>
      <c r="TX48" s="212"/>
      <c r="TY48" s="212"/>
      <c r="TZ48" s="212"/>
    </row>
    <row r="49" spans="1:546" s="181" customFormat="1" ht="12.75">
      <c r="A49" s="198" t="s">
        <v>162</v>
      </c>
      <c r="B49" s="195" t="s">
        <v>29</v>
      </c>
      <c r="C49" s="52">
        <v>1</v>
      </c>
      <c r="D49" s="199"/>
      <c r="E49" s="185"/>
      <c r="F49" s="185"/>
      <c r="G49" s="185"/>
      <c r="H49" s="196"/>
      <c r="I49" s="196"/>
      <c r="J49" s="196"/>
      <c r="K49" s="196"/>
      <c r="L49" s="196"/>
      <c r="M49" s="188">
        <v>11.63</v>
      </c>
      <c r="N49" s="189">
        <f>SUM(E49:G49)*M49</f>
        <v>0</v>
      </c>
      <c r="O49" s="184"/>
      <c r="P49" s="190">
        <v>8</v>
      </c>
      <c r="Q49" s="191">
        <f>SUM(E49:G49)/P49</f>
        <v>0</v>
      </c>
      <c r="R49" s="192">
        <f t="shared" si="6"/>
        <v>0</v>
      </c>
      <c r="S49" s="184"/>
      <c r="T49" s="228" t="s">
        <v>10</v>
      </c>
      <c r="U49" s="321">
        <v>96</v>
      </c>
      <c r="V49" s="322">
        <f>SUM(E49:G49)/U49</f>
        <v>0</v>
      </c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2"/>
      <c r="HM49" s="212"/>
      <c r="HN49" s="212"/>
      <c r="HO49" s="212"/>
      <c r="HP49" s="212"/>
      <c r="HQ49" s="212"/>
      <c r="HR49" s="212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212"/>
      <c r="IG49" s="212"/>
      <c r="IH49" s="212"/>
      <c r="II49" s="212"/>
      <c r="IJ49" s="212"/>
      <c r="IK49" s="212"/>
      <c r="IL49" s="212"/>
      <c r="IM49" s="212"/>
      <c r="IN49" s="212"/>
      <c r="IO49" s="212"/>
      <c r="IP49" s="212"/>
      <c r="IQ49" s="212"/>
      <c r="IR49" s="212"/>
      <c r="IS49" s="212"/>
      <c r="IT49" s="212"/>
      <c r="IU49" s="212"/>
      <c r="IV49" s="212"/>
      <c r="IW49" s="212"/>
      <c r="IX49" s="212"/>
      <c r="IY49" s="212"/>
      <c r="IZ49" s="212"/>
      <c r="JA49" s="212"/>
      <c r="JB49" s="212"/>
      <c r="JC49" s="212"/>
      <c r="JD49" s="212"/>
      <c r="JE49" s="212"/>
      <c r="JF49" s="212"/>
      <c r="JG49" s="212"/>
      <c r="JH49" s="212"/>
      <c r="JI49" s="212"/>
      <c r="JJ49" s="212"/>
      <c r="JK49" s="212"/>
      <c r="JL49" s="212"/>
      <c r="JM49" s="212"/>
      <c r="JN49" s="212"/>
      <c r="JO49" s="212"/>
      <c r="JP49" s="212"/>
      <c r="JQ49" s="212"/>
      <c r="JR49" s="212"/>
      <c r="JS49" s="212"/>
      <c r="JT49" s="212"/>
      <c r="JU49" s="212"/>
      <c r="JV49" s="212"/>
      <c r="JW49" s="212"/>
      <c r="JX49" s="212"/>
      <c r="JY49" s="212"/>
      <c r="JZ49" s="212"/>
      <c r="KA49" s="212"/>
      <c r="KB49" s="212"/>
      <c r="KC49" s="212"/>
      <c r="KD49" s="212"/>
      <c r="KE49" s="212"/>
      <c r="KF49" s="212"/>
      <c r="KG49" s="212"/>
      <c r="KH49" s="212"/>
      <c r="KI49" s="212"/>
      <c r="KJ49" s="212"/>
      <c r="KK49" s="212"/>
      <c r="KL49" s="212"/>
      <c r="KM49" s="212"/>
      <c r="KN49" s="212"/>
      <c r="KO49" s="212"/>
      <c r="KP49" s="212"/>
      <c r="KQ49" s="212"/>
      <c r="KR49" s="212"/>
      <c r="KS49" s="212"/>
      <c r="KT49" s="212"/>
      <c r="KU49" s="212"/>
      <c r="KV49" s="212"/>
      <c r="KW49" s="212"/>
      <c r="KX49" s="212"/>
      <c r="KY49" s="212"/>
      <c r="KZ49" s="212"/>
      <c r="LA49" s="212"/>
      <c r="LB49" s="212"/>
      <c r="LC49" s="212"/>
      <c r="LD49" s="212"/>
      <c r="LE49" s="212"/>
      <c r="LF49" s="212"/>
      <c r="LG49" s="212"/>
      <c r="LH49" s="212"/>
      <c r="LI49" s="212"/>
      <c r="LJ49" s="212"/>
      <c r="LK49" s="212"/>
      <c r="LL49" s="212"/>
      <c r="LM49" s="212"/>
      <c r="LN49" s="212"/>
      <c r="LO49" s="212"/>
      <c r="LP49" s="212"/>
      <c r="LQ49" s="212"/>
      <c r="LR49" s="212"/>
      <c r="LS49" s="212"/>
      <c r="LT49" s="212"/>
      <c r="LU49" s="212"/>
      <c r="LV49" s="212"/>
      <c r="LW49" s="212"/>
      <c r="LX49" s="212"/>
      <c r="LY49" s="212"/>
      <c r="LZ49" s="212"/>
      <c r="MA49" s="212"/>
      <c r="MB49" s="212"/>
      <c r="MC49" s="212"/>
      <c r="MD49" s="212"/>
      <c r="ME49" s="212"/>
      <c r="MF49" s="212"/>
      <c r="MG49" s="212"/>
      <c r="MH49" s="212"/>
      <c r="MI49" s="212"/>
      <c r="MJ49" s="212"/>
      <c r="MK49" s="212"/>
      <c r="ML49" s="212"/>
      <c r="MM49" s="212"/>
      <c r="MN49" s="212"/>
      <c r="MO49" s="212"/>
      <c r="MP49" s="212"/>
      <c r="MQ49" s="212"/>
      <c r="MR49" s="212"/>
      <c r="MS49" s="212"/>
      <c r="MT49" s="212"/>
      <c r="MU49" s="212"/>
      <c r="MV49" s="212"/>
      <c r="MW49" s="212"/>
      <c r="MX49" s="212"/>
      <c r="MY49" s="212"/>
      <c r="MZ49" s="212"/>
      <c r="NA49" s="212"/>
      <c r="NB49" s="212"/>
      <c r="NC49" s="212"/>
      <c r="ND49" s="212"/>
      <c r="NE49" s="212"/>
      <c r="NF49" s="212"/>
      <c r="NG49" s="212"/>
      <c r="NH49" s="212"/>
      <c r="NI49" s="212"/>
      <c r="NJ49" s="212"/>
      <c r="NK49" s="212"/>
      <c r="NL49" s="212"/>
      <c r="NM49" s="212"/>
      <c r="NN49" s="212"/>
      <c r="NO49" s="212"/>
      <c r="NP49" s="212"/>
      <c r="NQ49" s="212"/>
      <c r="NR49" s="212"/>
      <c r="NS49" s="212"/>
      <c r="NT49" s="212"/>
      <c r="NU49" s="212"/>
      <c r="NV49" s="212"/>
      <c r="NW49" s="212"/>
      <c r="NX49" s="212"/>
      <c r="NY49" s="212"/>
      <c r="NZ49" s="212"/>
      <c r="OA49" s="212"/>
      <c r="OB49" s="212"/>
      <c r="OC49" s="212"/>
      <c r="OD49" s="212"/>
      <c r="OE49" s="212"/>
      <c r="OF49" s="212"/>
      <c r="OG49" s="212"/>
      <c r="OH49" s="212"/>
      <c r="OI49" s="212"/>
      <c r="OJ49" s="212"/>
      <c r="OK49" s="212"/>
      <c r="OL49" s="212"/>
      <c r="OM49" s="212"/>
      <c r="ON49" s="212"/>
      <c r="OO49" s="212"/>
      <c r="OP49" s="212"/>
      <c r="OQ49" s="212"/>
      <c r="OR49" s="212"/>
      <c r="OS49" s="212"/>
      <c r="OT49" s="212"/>
      <c r="OU49" s="212"/>
      <c r="OV49" s="212"/>
      <c r="OW49" s="212"/>
      <c r="OX49" s="212"/>
      <c r="OY49" s="212"/>
      <c r="OZ49" s="212"/>
      <c r="PA49" s="212"/>
      <c r="PB49" s="212"/>
      <c r="PC49" s="212"/>
      <c r="PD49" s="212"/>
      <c r="PE49" s="212"/>
      <c r="PF49" s="212"/>
      <c r="PG49" s="212"/>
      <c r="PH49" s="212"/>
      <c r="PI49" s="212"/>
      <c r="PJ49" s="212"/>
      <c r="PK49" s="212"/>
      <c r="PL49" s="212"/>
      <c r="PM49" s="212"/>
      <c r="PN49" s="212"/>
      <c r="PO49" s="212"/>
      <c r="PP49" s="212"/>
      <c r="PQ49" s="212"/>
      <c r="PR49" s="212"/>
      <c r="PS49" s="212"/>
      <c r="PT49" s="212"/>
      <c r="PU49" s="212"/>
      <c r="PV49" s="212"/>
      <c r="PW49" s="212"/>
      <c r="PX49" s="212"/>
      <c r="PY49" s="212"/>
      <c r="PZ49" s="212"/>
      <c r="QA49" s="212"/>
      <c r="QB49" s="212"/>
      <c r="QC49" s="212"/>
      <c r="QD49" s="212"/>
      <c r="QE49" s="212"/>
      <c r="QF49" s="212"/>
      <c r="QG49" s="212"/>
      <c r="QH49" s="212"/>
      <c r="QI49" s="212"/>
      <c r="QJ49" s="212"/>
      <c r="QK49" s="212"/>
      <c r="QL49" s="212"/>
      <c r="QM49" s="212"/>
      <c r="QN49" s="212"/>
      <c r="QO49" s="212"/>
      <c r="QP49" s="212"/>
      <c r="QQ49" s="212"/>
      <c r="QR49" s="212"/>
      <c r="QS49" s="212"/>
      <c r="QT49" s="212"/>
      <c r="QU49" s="212"/>
      <c r="QV49" s="212"/>
      <c r="QW49" s="212"/>
      <c r="QX49" s="212"/>
      <c r="QY49" s="212"/>
      <c r="QZ49" s="212"/>
      <c r="RA49" s="212"/>
      <c r="RB49" s="212"/>
      <c r="RC49" s="212"/>
      <c r="RD49" s="212"/>
      <c r="RE49" s="212"/>
      <c r="RF49" s="212"/>
      <c r="RG49" s="212"/>
      <c r="RH49" s="212"/>
      <c r="RI49" s="212"/>
      <c r="RJ49" s="212"/>
      <c r="RK49" s="212"/>
      <c r="RL49" s="212"/>
      <c r="RM49" s="212"/>
      <c r="RN49" s="212"/>
      <c r="RO49" s="212"/>
      <c r="RP49" s="212"/>
      <c r="RQ49" s="212"/>
      <c r="RR49" s="212"/>
      <c r="RS49" s="212"/>
      <c r="RT49" s="212"/>
      <c r="RU49" s="212"/>
      <c r="RV49" s="212"/>
      <c r="RW49" s="212"/>
      <c r="RX49" s="212"/>
      <c r="RY49" s="212"/>
      <c r="RZ49" s="212"/>
      <c r="SA49" s="212"/>
      <c r="SB49" s="212"/>
      <c r="SC49" s="212"/>
      <c r="SD49" s="212"/>
      <c r="SE49" s="212"/>
      <c r="SF49" s="212"/>
      <c r="SG49" s="212"/>
      <c r="SH49" s="212"/>
      <c r="SI49" s="212"/>
      <c r="SJ49" s="212"/>
      <c r="SK49" s="212"/>
      <c r="SL49" s="212"/>
      <c r="SM49" s="212"/>
      <c r="SN49" s="212"/>
      <c r="SO49" s="212"/>
      <c r="SP49" s="212"/>
      <c r="SQ49" s="212"/>
      <c r="SR49" s="212"/>
      <c r="SS49" s="212"/>
      <c r="ST49" s="212"/>
      <c r="SU49" s="212"/>
      <c r="SV49" s="212"/>
      <c r="SW49" s="212"/>
      <c r="SX49" s="212"/>
      <c r="SY49" s="212"/>
      <c r="SZ49" s="212"/>
      <c r="TA49" s="212"/>
      <c r="TB49" s="212"/>
      <c r="TC49" s="212"/>
      <c r="TD49" s="212"/>
      <c r="TE49" s="212"/>
      <c r="TF49" s="212"/>
      <c r="TG49" s="212"/>
      <c r="TH49" s="212"/>
      <c r="TI49" s="212"/>
      <c r="TJ49" s="212"/>
      <c r="TK49" s="212"/>
      <c r="TL49" s="212"/>
      <c r="TM49" s="212"/>
      <c r="TN49" s="212"/>
      <c r="TO49" s="212"/>
      <c r="TP49" s="212"/>
      <c r="TQ49" s="212"/>
      <c r="TR49" s="212"/>
      <c r="TS49" s="212"/>
      <c r="TT49" s="212"/>
      <c r="TU49" s="212"/>
      <c r="TV49" s="212"/>
      <c r="TW49" s="212"/>
      <c r="TX49" s="212"/>
      <c r="TY49" s="212"/>
      <c r="TZ49" s="212"/>
    </row>
    <row r="50" spans="1:546" s="65" customFormat="1" ht="10.5" customHeight="1">
      <c r="C50" s="47"/>
      <c r="P50" s="35"/>
      <c r="Q50" s="36"/>
      <c r="R50" s="36"/>
      <c r="T50" s="39"/>
      <c r="U50" s="77"/>
      <c r="V50" s="11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/>
      <c r="GV50" s="212"/>
      <c r="GW50" s="212"/>
      <c r="GX50" s="212"/>
      <c r="GY50" s="212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/>
      <c r="HK50" s="212"/>
      <c r="HL50" s="212"/>
      <c r="HM50" s="212"/>
      <c r="HN50" s="212"/>
      <c r="HO50" s="212"/>
      <c r="HP50" s="212"/>
      <c r="HQ50" s="212"/>
      <c r="HR50" s="212"/>
      <c r="HS50" s="212"/>
      <c r="HT50" s="212"/>
      <c r="HU50" s="212"/>
      <c r="HV50" s="212"/>
      <c r="HW50" s="212"/>
      <c r="HX50" s="212"/>
      <c r="HY50" s="212"/>
      <c r="HZ50" s="212"/>
      <c r="IA50" s="212"/>
      <c r="IB50" s="212"/>
      <c r="IC50" s="212"/>
      <c r="ID50" s="212"/>
      <c r="IE50" s="212"/>
      <c r="IF50" s="212"/>
      <c r="IG50" s="212"/>
      <c r="IH50" s="212"/>
      <c r="II50" s="212"/>
      <c r="IJ50" s="212"/>
      <c r="IK50" s="212"/>
      <c r="IL50" s="212"/>
      <c r="IM50" s="212"/>
      <c r="IN50" s="212"/>
      <c r="IO50" s="212"/>
      <c r="IP50" s="212"/>
      <c r="IQ50" s="212"/>
      <c r="IR50" s="212"/>
      <c r="IS50" s="212"/>
      <c r="IT50" s="212"/>
      <c r="IU50" s="212"/>
      <c r="IV50" s="212"/>
      <c r="IW50" s="212"/>
      <c r="IX50" s="212"/>
      <c r="IY50" s="212"/>
      <c r="IZ50" s="212"/>
      <c r="JA50" s="212"/>
      <c r="JB50" s="212"/>
      <c r="JC50" s="212"/>
      <c r="JD50" s="212"/>
      <c r="JE50" s="212"/>
      <c r="JF50" s="212"/>
      <c r="JG50" s="212"/>
      <c r="JH50" s="212"/>
      <c r="JI50" s="212"/>
      <c r="JJ50" s="212"/>
      <c r="JK50" s="212"/>
      <c r="JL50" s="212"/>
      <c r="JM50" s="212"/>
      <c r="JN50" s="212"/>
      <c r="JO50" s="212"/>
      <c r="JP50" s="212"/>
      <c r="JQ50" s="212"/>
      <c r="JR50" s="212"/>
      <c r="JS50" s="212"/>
      <c r="JT50" s="212"/>
      <c r="JU50" s="212"/>
      <c r="JV50" s="212"/>
      <c r="JW50" s="212"/>
      <c r="JX50" s="212"/>
      <c r="JY50" s="212"/>
      <c r="JZ50" s="212"/>
      <c r="KA50" s="212"/>
      <c r="KB50" s="212"/>
      <c r="KC50" s="212"/>
      <c r="KD50" s="212"/>
      <c r="KE50" s="212"/>
      <c r="KF50" s="212"/>
      <c r="KG50" s="212"/>
      <c r="KH50" s="212"/>
      <c r="KI50" s="212"/>
      <c r="KJ50" s="212"/>
      <c r="KK50" s="212"/>
      <c r="KL50" s="212"/>
      <c r="KM50" s="212"/>
      <c r="KN50" s="212"/>
      <c r="KO50" s="212"/>
      <c r="KP50" s="212"/>
      <c r="KQ50" s="212"/>
      <c r="KR50" s="212"/>
      <c r="KS50" s="212"/>
      <c r="KT50" s="212"/>
      <c r="KU50" s="212"/>
      <c r="KV50" s="212"/>
      <c r="KW50" s="212"/>
      <c r="KX50" s="212"/>
      <c r="KY50" s="212"/>
      <c r="KZ50" s="212"/>
      <c r="LA50" s="212"/>
      <c r="LB50" s="212"/>
      <c r="LC50" s="212"/>
      <c r="LD50" s="212"/>
      <c r="LE50" s="212"/>
      <c r="LF50" s="212"/>
      <c r="LG50" s="212"/>
      <c r="LH50" s="212"/>
      <c r="LI50" s="212"/>
      <c r="LJ50" s="212"/>
      <c r="LK50" s="212"/>
      <c r="LL50" s="212"/>
      <c r="LM50" s="212"/>
      <c r="LN50" s="212"/>
      <c r="LO50" s="212"/>
      <c r="LP50" s="212"/>
      <c r="LQ50" s="212"/>
      <c r="LR50" s="212"/>
      <c r="LS50" s="212"/>
      <c r="LT50" s="212"/>
      <c r="LU50" s="212"/>
      <c r="LV50" s="212"/>
      <c r="LW50" s="212"/>
      <c r="LX50" s="212"/>
      <c r="LY50" s="212"/>
      <c r="LZ50" s="212"/>
      <c r="MA50" s="212"/>
      <c r="MB50" s="212"/>
      <c r="MC50" s="212"/>
      <c r="MD50" s="212"/>
      <c r="ME50" s="212"/>
      <c r="MF50" s="212"/>
      <c r="MG50" s="212"/>
      <c r="MH50" s="212"/>
      <c r="MI50" s="212"/>
      <c r="MJ50" s="212"/>
      <c r="MK50" s="212"/>
      <c r="ML50" s="212"/>
      <c r="MM50" s="212"/>
      <c r="MN50" s="212"/>
      <c r="MO50" s="212"/>
      <c r="MP50" s="212"/>
      <c r="MQ50" s="212"/>
      <c r="MR50" s="212"/>
      <c r="MS50" s="212"/>
      <c r="MT50" s="212"/>
      <c r="MU50" s="212"/>
      <c r="MV50" s="212"/>
      <c r="MW50" s="212"/>
      <c r="MX50" s="212"/>
      <c r="MY50" s="212"/>
      <c r="MZ50" s="212"/>
      <c r="NA50" s="212"/>
      <c r="NB50" s="212"/>
      <c r="NC50" s="212"/>
      <c r="ND50" s="212"/>
      <c r="NE50" s="212"/>
      <c r="NF50" s="212"/>
      <c r="NG50" s="212"/>
      <c r="NH50" s="212"/>
      <c r="NI50" s="212"/>
      <c r="NJ50" s="212"/>
      <c r="NK50" s="212"/>
      <c r="NL50" s="212"/>
      <c r="NM50" s="212"/>
      <c r="NN50" s="212"/>
      <c r="NO50" s="212"/>
      <c r="NP50" s="212"/>
      <c r="NQ50" s="212"/>
      <c r="NR50" s="212"/>
      <c r="NS50" s="212"/>
      <c r="NT50" s="212"/>
      <c r="NU50" s="212"/>
      <c r="NV50" s="212"/>
      <c r="NW50" s="212"/>
      <c r="NX50" s="212"/>
      <c r="NY50" s="212"/>
      <c r="NZ50" s="212"/>
      <c r="OA50" s="212"/>
      <c r="OB50" s="212"/>
      <c r="OC50" s="212"/>
      <c r="OD50" s="212"/>
      <c r="OE50" s="212"/>
      <c r="OF50" s="212"/>
      <c r="OG50" s="212"/>
      <c r="OH50" s="212"/>
      <c r="OI50" s="212"/>
      <c r="OJ50" s="212"/>
      <c r="OK50" s="212"/>
      <c r="OL50" s="212"/>
      <c r="OM50" s="212"/>
      <c r="ON50" s="212"/>
      <c r="OO50" s="212"/>
      <c r="OP50" s="212"/>
      <c r="OQ50" s="212"/>
      <c r="OR50" s="212"/>
      <c r="OS50" s="212"/>
      <c r="OT50" s="212"/>
      <c r="OU50" s="212"/>
      <c r="OV50" s="212"/>
      <c r="OW50" s="212"/>
      <c r="OX50" s="212"/>
      <c r="OY50" s="212"/>
      <c r="OZ50" s="212"/>
      <c r="PA50" s="212"/>
      <c r="PB50" s="212"/>
      <c r="PC50" s="212"/>
      <c r="PD50" s="212"/>
      <c r="PE50" s="212"/>
      <c r="PF50" s="212"/>
      <c r="PG50" s="212"/>
      <c r="PH50" s="212"/>
      <c r="PI50" s="212"/>
      <c r="PJ50" s="212"/>
      <c r="PK50" s="212"/>
      <c r="PL50" s="212"/>
      <c r="PM50" s="212"/>
      <c r="PN50" s="212"/>
      <c r="PO50" s="212"/>
      <c r="PP50" s="212"/>
      <c r="PQ50" s="212"/>
      <c r="PR50" s="212"/>
      <c r="PS50" s="212"/>
      <c r="PT50" s="212"/>
      <c r="PU50" s="212"/>
      <c r="PV50" s="212"/>
      <c r="PW50" s="212"/>
      <c r="PX50" s="212"/>
      <c r="PY50" s="212"/>
      <c r="PZ50" s="212"/>
      <c r="QA50" s="212"/>
      <c r="QB50" s="212"/>
      <c r="QC50" s="212"/>
      <c r="QD50" s="212"/>
      <c r="QE50" s="212"/>
      <c r="QF50" s="212"/>
      <c r="QG50" s="212"/>
      <c r="QH50" s="212"/>
      <c r="QI50" s="212"/>
      <c r="QJ50" s="212"/>
      <c r="QK50" s="212"/>
      <c r="QL50" s="212"/>
      <c r="QM50" s="212"/>
      <c r="QN50" s="212"/>
      <c r="QO50" s="212"/>
      <c r="QP50" s="212"/>
      <c r="QQ50" s="212"/>
      <c r="QR50" s="212"/>
      <c r="QS50" s="212"/>
      <c r="QT50" s="212"/>
      <c r="QU50" s="212"/>
      <c r="QV50" s="212"/>
      <c r="QW50" s="212"/>
      <c r="QX50" s="212"/>
      <c r="QY50" s="212"/>
      <c r="QZ50" s="212"/>
      <c r="RA50" s="212"/>
      <c r="RB50" s="212"/>
      <c r="RC50" s="212"/>
      <c r="RD50" s="212"/>
      <c r="RE50" s="212"/>
      <c r="RF50" s="212"/>
      <c r="RG50" s="212"/>
      <c r="RH50" s="212"/>
      <c r="RI50" s="212"/>
      <c r="RJ50" s="212"/>
      <c r="RK50" s="212"/>
      <c r="RL50" s="212"/>
      <c r="RM50" s="212"/>
      <c r="RN50" s="212"/>
      <c r="RO50" s="212"/>
      <c r="RP50" s="212"/>
      <c r="RQ50" s="212"/>
      <c r="RR50" s="212"/>
      <c r="RS50" s="212"/>
      <c r="RT50" s="212"/>
      <c r="RU50" s="212"/>
      <c r="RV50" s="212"/>
      <c r="RW50" s="212"/>
      <c r="RX50" s="212"/>
      <c r="RY50" s="212"/>
      <c r="RZ50" s="212"/>
      <c r="SA50" s="212"/>
      <c r="SB50" s="212"/>
      <c r="SC50" s="212"/>
      <c r="SD50" s="212"/>
      <c r="SE50" s="212"/>
      <c r="SF50" s="212"/>
      <c r="SG50" s="212"/>
      <c r="SH50" s="212"/>
      <c r="SI50" s="212"/>
      <c r="SJ50" s="212"/>
      <c r="SK50" s="212"/>
      <c r="SL50" s="212"/>
      <c r="SM50" s="212"/>
      <c r="SN50" s="212"/>
      <c r="SO50" s="212"/>
      <c r="SP50" s="212"/>
      <c r="SQ50" s="212"/>
      <c r="SR50" s="212"/>
      <c r="SS50" s="212"/>
      <c r="ST50" s="212"/>
      <c r="SU50" s="212"/>
      <c r="SV50" s="212"/>
      <c r="SW50" s="212"/>
      <c r="SX50" s="212"/>
      <c r="SY50" s="212"/>
      <c r="SZ50" s="212"/>
      <c r="TA50" s="212"/>
      <c r="TB50" s="212"/>
      <c r="TC50" s="212"/>
      <c r="TD50" s="212"/>
      <c r="TE50" s="212"/>
      <c r="TF50" s="212"/>
      <c r="TG50" s="212"/>
      <c r="TH50" s="212"/>
      <c r="TI50" s="212"/>
      <c r="TJ50" s="212"/>
      <c r="TK50" s="212"/>
      <c r="TL50" s="212"/>
      <c r="TM50" s="212"/>
      <c r="TN50" s="212"/>
      <c r="TO50" s="212"/>
      <c r="TP50" s="212"/>
      <c r="TQ50" s="212"/>
      <c r="TR50" s="212"/>
      <c r="TS50" s="212"/>
      <c r="TT50" s="212"/>
      <c r="TU50" s="212"/>
      <c r="TV50" s="212"/>
      <c r="TW50" s="212"/>
      <c r="TX50" s="212"/>
      <c r="TY50" s="212"/>
      <c r="TZ50" s="212"/>
    </row>
    <row r="51" spans="1:546" ht="12.75">
      <c r="A51" s="12" t="s">
        <v>180</v>
      </c>
      <c r="B51" s="65"/>
      <c r="C51" s="97"/>
      <c r="F51" s="65"/>
      <c r="H51" s="35"/>
      <c r="I51" s="36"/>
      <c r="J51" s="36"/>
      <c r="L51" s="39"/>
      <c r="M51" s="77"/>
      <c r="N51" s="11"/>
      <c r="P51" s="65"/>
      <c r="Q51" s="37"/>
      <c r="R51" s="37"/>
      <c r="T51" s="37"/>
      <c r="U51" s="37"/>
      <c r="V51" s="37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2"/>
      <c r="GP51" s="212"/>
      <c r="GQ51" s="212"/>
      <c r="GR51" s="212"/>
      <c r="GS51" s="212"/>
      <c r="GT51" s="212"/>
      <c r="GU51" s="212"/>
      <c r="GV51" s="212"/>
      <c r="GW51" s="212"/>
      <c r="GX51" s="212"/>
      <c r="GY51" s="212"/>
      <c r="GZ51" s="212"/>
      <c r="HA51" s="212"/>
      <c r="HB51" s="212"/>
      <c r="HC51" s="212"/>
      <c r="HD51" s="212"/>
      <c r="HE51" s="212"/>
      <c r="HF51" s="212"/>
      <c r="HG51" s="212"/>
      <c r="HH51" s="212"/>
      <c r="HI51" s="212"/>
      <c r="HJ51" s="212"/>
      <c r="HK51" s="212"/>
      <c r="HL51" s="212"/>
      <c r="HM51" s="212"/>
      <c r="HN51" s="212"/>
      <c r="HO51" s="212"/>
      <c r="HP51" s="212"/>
      <c r="HQ51" s="212"/>
      <c r="HR51" s="212"/>
      <c r="HS51" s="212"/>
      <c r="HT51" s="212"/>
      <c r="HU51" s="212"/>
      <c r="HV51" s="212"/>
      <c r="HW51" s="212"/>
      <c r="HX51" s="212"/>
      <c r="HY51" s="212"/>
      <c r="HZ51" s="212"/>
      <c r="IA51" s="212"/>
      <c r="IB51" s="212"/>
      <c r="IC51" s="212"/>
      <c r="ID51" s="212"/>
      <c r="IE51" s="212"/>
      <c r="IF51" s="212"/>
      <c r="IG51" s="212"/>
      <c r="IH51" s="212"/>
      <c r="II51" s="212"/>
      <c r="IJ51" s="212"/>
      <c r="IK51" s="212"/>
      <c r="IL51" s="212"/>
      <c r="IM51" s="212"/>
      <c r="IN51" s="212"/>
      <c r="IO51" s="212"/>
      <c r="IP51" s="212"/>
      <c r="IQ51" s="212"/>
      <c r="IR51" s="212"/>
      <c r="IS51" s="212"/>
      <c r="IT51" s="212"/>
      <c r="IU51" s="212"/>
      <c r="IV51" s="212"/>
      <c r="IW51" s="212"/>
      <c r="IX51" s="212"/>
      <c r="IY51" s="212"/>
      <c r="IZ51" s="212"/>
      <c r="JA51" s="212"/>
      <c r="JB51" s="212"/>
      <c r="JC51" s="212"/>
      <c r="JD51" s="212"/>
      <c r="JE51" s="212"/>
      <c r="JF51" s="212"/>
      <c r="JG51" s="212"/>
      <c r="JH51" s="212"/>
      <c r="JI51" s="212"/>
      <c r="JJ51" s="212"/>
      <c r="JK51" s="212"/>
      <c r="JL51" s="212"/>
      <c r="JM51" s="212"/>
      <c r="JN51" s="212"/>
      <c r="JO51" s="212"/>
      <c r="JP51" s="212"/>
      <c r="JQ51" s="212"/>
      <c r="JR51" s="212"/>
      <c r="JS51" s="212"/>
      <c r="JT51" s="212"/>
      <c r="JU51" s="212"/>
      <c r="JV51" s="212"/>
      <c r="JW51" s="212"/>
      <c r="JX51" s="212"/>
      <c r="JY51" s="212"/>
      <c r="JZ51" s="212"/>
      <c r="KA51" s="212"/>
      <c r="KB51" s="212"/>
      <c r="KC51" s="212"/>
      <c r="KD51" s="212"/>
      <c r="KE51" s="212"/>
      <c r="KF51" s="212"/>
      <c r="KG51" s="212"/>
      <c r="KH51" s="212"/>
      <c r="KI51" s="212"/>
      <c r="KJ51" s="212"/>
      <c r="KK51" s="212"/>
      <c r="KL51" s="212"/>
      <c r="KM51" s="212"/>
      <c r="KN51" s="212"/>
      <c r="KO51" s="212"/>
      <c r="KP51" s="212"/>
      <c r="KQ51" s="212"/>
      <c r="KR51" s="212"/>
      <c r="KS51" s="212"/>
      <c r="KT51" s="212"/>
      <c r="KU51" s="212"/>
      <c r="KV51" s="212"/>
      <c r="KW51" s="212"/>
      <c r="KX51" s="212"/>
      <c r="KY51" s="212"/>
      <c r="KZ51" s="212"/>
      <c r="LA51" s="212"/>
      <c r="LB51" s="212"/>
      <c r="LC51" s="212"/>
      <c r="LD51" s="212"/>
      <c r="LE51" s="212"/>
      <c r="LF51" s="212"/>
      <c r="LG51" s="212"/>
      <c r="LH51" s="212"/>
      <c r="LI51" s="212"/>
      <c r="LJ51" s="212"/>
      <c r="LK51" s="212"/>
      <c r="LL51" s="212"/>
      <c r="LM51" s="212"/>
      <c r="LN51" s="212"/>
      <c r="LO51" s="212"/>
      <c r="LP51" s="212"/>
      <c r="LQ51" s="212"/>
      <c r="LR51" s="212"/>
      <c r="LS51" s="212"/>
      <c r="LT51" s="212"/>
      <c r="LU51" s="212"/>
      <c r="LV51" s="212"/>
      <c r="LW51" s="212"/>
      <c r="LX51" s="212"/>
      <c r="LY51" s="212"/>
      <c r="LZ51" s="212"/>
      <c r="MA51" s="212"/>
      <c r="MB51" s="212"/>
      <c r="MC51" s="212"/>
      <c r="MD51" s="212"/>
      <c r="ME51" s="212"/>
      <c r="MF51" s="212"/>
      <c r="MG51" s="212"/>
      <c r="MH51" s="212"/>
      <c r="MI51" s="212"/>
      <c r="MJ51" s="212"/>
      <c r="MK51" s="212"/>
      <c r="ML51" s="212"/>
      <c r="MM51" s="212"/>
      <c r="MN51" s="212"/>
      <c r="MO51" s="212"/>
      <c r="MP51" s="212"/>
      <c r="MQ51" s="212"/>
      <c r="MR51" s="212"/>
      <c r="MS51" s="212"/>
      <c r="MT51" s="212"/>
      <c r="MU51" s="212"/>
      <c r="MV51" s="212"/>
      <c r="MW51" s="212"/>
      <c r="MX51" s="212"/>
      <c r="MY51" s="212"/>
      <c r="MZ51" s="212"/>
      <c r="NA51" s="212"/>
      <c r="NB51" s="212"/>
      <c r="NC51" s="212"/>
      <c r="ND51" s="212"/>
      <c r="NE51" s="212"/>
      <c r="NF51" s="212"/>
      <c r="NG51" s="212"/>
      <c r="NH51" s="212"/>
      <c r="NI51" s="212"/>
      <c r="NJ51" s="212"/>
      <c r="NK51" s="212"/>
      <c r="NL51" s="212"/>
      <c r="NM51" s="212"/>
      <c r="NN51" s="212"/>
      <c r="NO51" s="212"/>
      <c r="NP51" s="212"/>
      <c r="NQ51" s="212"/>
      <c r="NR51" s="212"/>
      <c r="NS51" s="212"/>
      <c r="NT51" s="212"/>
      <c r="NU51" s="212"/>
      <c r="NV51" s="212"/>
      <c r="NW51" s="212"/>
      <c r="NX51" s="212"/>
      <c r="NY51" s="212"/>
      <c r="NZ51" s="212"/>
      <c r="OA51" s="212"/>
      <c r="OB51" s="212"/>
      <c r="OC51" s="212"/>
      <c r="OD51" s="212"/>
      <c r="OE51" s="212"/>
      <c r="OF51" s="212"/>
      <c r="OG51" s="212"/>
      <c r="OH51" s="212"/>
      <c r="OI51" s="212"/>
      <c r="OJ51" s="212"/>
      <c r="OK51" s="212"/>
      <c r="OL51" s="212"/>
      <c r="OM51" s="212"/>
      <c r="ON51" s="212"/>
      <c r="OO51" s="212"/>
      <c r="OP51" s="212"/>
      <c r="OQ51" s="212"/>
      <c r="OR51" s="212"/>
      <c r="OS51" s="212"/>
      <c r="OT51" s="212"/>
      <c r="OU51" s="212"/>
      <c r="OV51" s="212"/>
      <c r="OW51" s="212"/>
      <c r="OX51" s="212"/>
      <c r="OY51" s="212"/>
      <c r="OZ51" s="212"/>
      <c r="PA51" s="212"/>
      <c r="PB51" s="212"/>
      <c r="PC51" s="212"/>
      <c r="PD51" s="212"/>
      <c r="PE51" s="212"/>
      <c r="PF51" s="212"/>
      <c r="PG51" s="212"/>
      <c r="PH51" s="212"/>
      <c r="PI51" s="212"/>
      <c r="PJ51" s="212"/>
      <c r="PK51" s="212"/>
      <c r="PL51" s="212"/>
      <c r="PM51" s="212"/>
      <c r="PN51" s="212"/>
      <c r="PO51" s="212"/>
      <c r="PP51" s="212"/>
      <c r="PQ51" s="212"/>
      <c r="PR51" s="212"/>
      <c r="PS51" s="212"/>
      <c r="PT51" s="212"/>
      <c r="PU51" s="212"/>
      <c r="PV51" s="212"/>
      <c r="PW51" s="212"/>
      <c r="PX51" s="212"/>
      <c r="PY51" s="212"/>
      <c r="PZ51" s="212"/>
      <c r="QA51" s="212"/>
      <c r="QB51" s="212"/>
      <c r="QC51" s="212"/>
      <c r="QD51" s="212"/>
      <c r="QE51" s="212"/>
      <c r="QF51" s="212"/>
      <c r="QG51" s="212"/>
      <c r="QH51" s="212"/>
      <c r="QI51" s="212"/>
      <c r="QJ51" s="212"/>
      <c r="QK51" s="212"/>
      <c r="QL51" s="212"/>
      <c r="QM51" s="212"/>
      <c r="QN51" s="212"/>
      <c r="QO51" s="212"/>
      <c r="QP51" s="212"/>
      <c r="QQ51" s="212"/>
      <c r="QR51" s="212"/>
      <c r="QS51" s="212"/>
      <c r="QT51" s="212"/>
      <c r="QU51" s="212"/>
      <c r="QV51" s="212"/>
      <c r="QW51" s="212"/>
      <c r="QX51" s="212"/>
      <c r="QY51" s="212"/>
      <c r="QZ51" s="212"/>
      <c r="RA51" s="212"/>
      <c r="RB51" s="212"/>
      <c r="RC51" s="212"/>
      <c r="RD51" s="212"/>
      <c r="RE51" s="212"/>
      <c r="RF51" s="212"/>
      <c r="RG51" s="212"/>
      <c r="RH51" s="212"/>
      <c r="RI51" s="212"/>
      <c r="RJ51" s="212"/>
      <c r="RK51" s="212"/>
      <c r="RL51" s="212"/>
      <c r="RM51" s="212"/>
      <c r="RN51" s="212"/>
      <c r="RO51" s="212"/>
      <c r="RP51" s="212"/>
      <c r="RQ51" s="212"/>
      <c r="RR51" s="212"/>
      <c r="RS51" s="212"/>
      <c r="RT51" s="212"/>
      <c r="RU51" s="212"/>
      <c r="RV51" s="212"/>
      <c r="RW51" s="212"/>
      <c r="RX51" s="212"/>
      <c r="RY51" s="212"/>
      <c r="RZ51" s="212"/>
      <c r="SA51" s="212"/>
      <c r="SB51" s="212"/>
      <c r="SC51" s="212"/>
      <c r="SD51" s="212"/>
      <c r="SE51" s="212"/>
      <c r="SF51" s="212"/>
      <c r="SG51" s="212"/>
      <c r="SH51" s="212"/>
      <c r="SI51" s="212"/>
      <c r="SJ51" s="212"/>
      <c r="SK51" s="212"/>
      <c r="SL51" s="212"/>
      <c r="SM51" s="212"/>
      <c r="SN51" s="212"/>
      <c r="SO51" s="212"/>
      <c r="SP51" s="212"/>
      <c r="SQ51" s="212"/>
      <c r="SR51" s="212"/>
      <c r="SS51" s="212"/>
      <c r="ST51" s="212"/>
      <c r="SU51" s="212"/>
      <c r="SV51" s="212"/>
      <c r="SW51" s="212"/>
      <c r="SX51" s="212"/>
      <c r="SY51" s="212"/>
      <c r="SZ51" s="212"/>
      <c r="TA51" s="212"/>
      <c r="TB51" s="212"/>
      <c r="TC51" s="212"/>
      <c r="TD51" s="212"/>
      <c r="TE51" s="212"/>
      <c r="TF51" s="212"/>
      <c r="TG51" s="212"/>
      <c r="TH51" s="212"/>
      <c r="TI51" s="212"/>
      <c r="TJ51" s="212"/>
      <c r="TK51" s="212"/>
      <c r="TL51" s="212"/>
      <c r="TM51" s="212"/>
      <c r="TN51" s="212"/>
      <c r="TO51" s="212"/>
      <c r="TP51" s="212"/>
      <c r="TQ51" s="212"/>
      <c r="TR51" s="212"/>
      <c r="TS51" s="212"/>
      <c r="TT51" s="212"/>
      <c r="TU51" s="212"/>
      <c r="TV51" s="212"/>
      <c r="TW51" s="212"/>
      <c r="TX51" s="212"/>
      <c r="TY51" s="212"/>
      <c r="TZ51" s="212"/>
    </row>
    <row r="52" spans="1:546" ht="12.75">
      <c r="A52" s="65"/>
      <c r="B52" s="65" t="s">
        <v>181</v>
      </c>
      <c r="C52" s="226"/>
      <c r="F52" s="65"/>
      <c r="H52" s="6"/>
      <c r="I52" s="36"/>
      <c r="J52" s="36"/>
      <c r="L52" s="82"/>
      <c r="M52" s="39"/>
      <c r="N52" s="40"/>
      <c r="P52" s="65"/>
      <c r="Q52" s="37"/>
      <c r="R52" s="37"/>
      <c r="T52" s="37"/>
      <c r="U52" s="37"/>
      <c r="V52" s="37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212"/>
      <c r="GQ52" s="212"/>
      <c r="GR52" s="212"/>
      <c r="GS52" s="212"/>
      <c r="GT52" s="212"/>
      <c r="GU52" s="212"/>
      <c r="GV52" s="212"/>
      <c r="GW52" s="212"/>
      <c r="GX52" s="212"/>
      <c r="GY52" s="212"/>
      <c r="GZ52" s="212"/>
      <c r="HA52" s="212"/>
      <c r="HB52" s="212"/>
      <c r="HC52" s="212"/>
      <c r="HD52" s="212"/>
      <c r="HE52" s="212"/>
      <c r="HF52" s="212"/>
      <c r="HG52" s="212"/>
      <c r="HH52" s="212"/>
      <c r="HI52" s="212"/>
      <c r="HJ52" s="212"/>
      <c r="HK52" s="212"/>
      <c r="HL52" s="212"/>
      <c r="HM52" s="212"/>
      <c r="HN52" s="212"/>
      <c r="HO52" s="212"/>
      <c r="HP52" s="212"/>
      <c r="HQ52" s="212"/>
      <c r="HR52" s="212"/>
      <c r="HS52" s="212"/>
      <c r="HT52" s="212"/>
      <c r="HU52" s="212"/>
      <c r="HV52" s="212"/>
      <c r="HW52" s="212"/>
      <c r="HX52" s="212"/>
      <c r="HY52" s="212"/>
      <c r="HZ52" s="212"/>
      <c r="IA52" s="212"/>
      <c r="IB52" s="212"/>
      <c r="IC52" s="212"/>
      <c r="ID52" s="212"/>
      <c r="IE52" s="212"/>
      <c r="IF52" s="212"/>
      <c r="IG52" s="212"/>
      <c r="IH52" s="212"/>
      <c r="II52" s="212"/>
      <c r="IJ52" s="212"/>
      <c r="IK52" s="212"/>
      <c r="IL52" s="212"/>
      <c r="IM52" s="212"/>
      <c r="IN52" s="212"/>
      <c r="IO52" s="212"/>
      <c r="IP52" s="212"/>
      <c r="IQ52" s="212"/>
      <c r="IR52" s="212"/>
      <c r="IS52" s="212"/>
      <c r="IT52" s="212"/>
      <c r="IU52" s="212"/>
      <c r="IV52" s="212"/>
      <c r="IW52" s="212"/>
      <c r="IX52" s="212"/>
      <c r="IY52" s="212"/>
      <c r="IZ52" s="212"/>
      <c r="JA52" s="212"/>
      <c r="JB52" s="212"/>
      <c r="JC52" s="212"/>
      <c r="JD52" s="212"/>
      <c r="JE52" s="212"/>
      <c r="JF52" s="212"/>
      <c r="JG52" s="212"/>
      <c r="JH52" s="212"/>
      <c r="JI52" s="212"/>
      <c r="JJ52" s="212"/>
      <c r="JK52" s="212"/>
      <c r="JL52" s="212"/>
      <c r="JM52" s="212"/>
      <c r="JN52" s="212"/>
      <c r="JO52" s="212"/>
      <c r="JP52" s="212"/>
      <c r="JQ52" s="212"/>
      <c r="JR52" s="212"/>
      <c r="JS52" s="212"/>
      <c r="JT52" s="212"/>
      <c r="JU52" s="212"/>
      <c r="JV52" s="212"/>
      <c r="JW52" s="212"/>
      <c r="JX52" s="212"/>
      <c r="JY52" s="212"/>
      <c r="JZ52" s="212"/>
      <c r="KA52" s="212"/>
      <c r="KB52" s="212"/>
      <c r="KC52" s="212"/>
      <c r="KD52" s="212"/>
      <c r="KE52" s="212"/>
      <c r="KF52" s="212"/>
      <c r="KG52" s="212"/>
      <c r="KH52" s="212"/>
      <c r="KI52" s="212"/>
      <c r="KJ52" s="212"/>
      <c r="KK52" s="212"/>
      <c r="KL52" s="212"/>
      <c r="KM52" s="212"/>
      <c r="KN52" s="212"/>
      <c r="KO52" s="212"/>
      <c r="KP52" s="212"/>
      <c r="KQ52" s="212"/>
      <c r="KR52" s="212"/>
      <c r="KS52" s="212"/>
      <c r="KT52" s="212"/>
      <c r="KU52" s="212"/>
      <c r="KV52" s="212"/>
      <c r="KW52" s="212"/>
      <c r="KX52" s="212"/>
      <c r="KY52" s="212"/>
      <c r="KZ52" s="212"/>
      <c r="LA52" s="212"/>
      <c r="LB52" s="212"/>
      <c r="LC52" s="212"/>
      <c r="LD52" s="212"/>
      <c r="LE52" s="212"/>
      <c r="LF52" s="212"/>
      <c r="LG52" s="212"/>
      <c r="LH52" s="212"/>
      <c r="LI52" s="212"/>
      <c r="LJ52" s="212"/>
      <c r="LK52" s="212"/>
      <c r="LL52" s="212"/>
      <c r="LM52" s="212"/>
      <c r="LN52" s="212"/>
      <c r="LO52" s="212"/>
      <c r="LP52" s="212"/>
      <c r="LQ52" s="212"/>
      <c r="LR52" s="212"/>
      <c r="LS52" s="212"/>
      <c r="LT52" s="212"/>
      <c r="LU52" s="212"/>
      <c r="LV52" s="212"/>
      <c r="LW52" s="212"/>
      <c r="LX52" s="212"/>
      <c r="LY52" s="212"/>
      <c r="LZ52" s="212"/>
      <c r="MA52" s="212"/>
      <c r="MB52" s="212"/>
      <c r="MC52" s="212"/>
      <c r="MD52" s="212"/>
      <c r="ME52" s="212"/>
      <c r="MF52" s="212"/>
      <c r="MG52" s="212"/>
      <c r="MH52" s="212"/>
      <c r="MI52" s="212"/>
      <c r="MJ52" s="212"/>
      <c r="MK52" s="212"/>
      <c r="ML52" s="212"/>
      <c r="MM52" s="212"/>
      <c r="MN52" s="212"/>
      <c r="MO52" s="212"/>
      <c r="MP52" s="212"/>
      <c r="MQ52" s="212"/>
      <c r="MR52" s="212"/>
      <c r="MS52" s="212"/>
      <c r="MT52" s="212"/>
      <c r="MU52" s="212"/>
      <c r="MV52" s="212"/>
      <c r="MW52" s="212"/>
      <c r="MX52" s="212"/>
      <c r="MY52" s="212"/>
      <c r="MZ52" s="212"/>
      <c r="NA52" s="212"/>
      <c r="NB52" s="212"/>
      <c r="NC52" s="212"/>
      <c r="ND52" s="212"/>
      <c r="NE52" s="212"/>
      <c r="NF52" s="212"/>
      <c r="NG52" s="212"/>
      <c r="NH52" s="212"/>
      <c r="NI52" s="212"/>
      <c r="NJ52" s="212"/>
      <c r="NK52" s="212"/>
      <c r="NL52" s="212"/>
      <c r="NM52" s="212"/>
      <c r="NN52" s="212"/>
      <c r="NO52" s="212"/>
      <c r="NP52" s="212"/>
      <c r="NQ52" s="212"/>
      <c r="NR52" s="212"/>
      <c r="NS52" s="212"/>
      <c r="NT52" s="212"/>
      <c r="NU52" s="212"/>
      <c r="NV52" s="212"/>
      <c r="NW52" s="212"/>
      <c r="NX52" s="212"/>
      <c r="NY52" s="212"/>
      <c r="NZ52" s="212"/>
      <c r="OA52" s="212"/>
      <c r="OB52" s="212"/>
      <c r="OC52" s="212"/>
      <c r="OD52" s="212"/>
      <c r="OE52" s="212"/>
      <c r="OF52" s="212"/>
      <c r="OG52" s="212"/>
      <c r="OH52" s="212"/>
      <c r="OI52" s="212"/>
      <c r="OJ52" s="212"/>
      <c r="OK52" s="212"/>
      <c r="OL52" s="212"/>
      <c r="OM52" s="212"/>
      <c r="ON52" s="212"/>
      <c r="OO52" s="212"/>
      <c r="OP52" s="212"/>
      <c r="OQ52" s="212"/>
      <c r="OR52" s="212"/>
      <c r="OS52" s="212"/>
      <c r="OT52" s="212"/>
      <c r="OU52" s="212"/>
      <c r="OV52" s="212"/>
      <c r="OW52" s="212"/>
      <c r="OX52" s="212"/>
      <c r="OY52" s="212"/>
      <c r="OZ52" s="212"/>
      <c r="PA52" s="212"/>
      <c r="PB52" s="212"/>
      <c r="PC52" s="212"/>
      <c r="PD52" s="212"/>
      <c r="PE52" s="212"/>
      <c r="PF52" s="212"/>
      <c r="PG52" s="212"/>
      <c r="PH52" s="212"/>
      <c r="PI52" s="212"/>
      <c r="PJ52" s="212"/>
      <c r="PK52" s="212"/>
      <c r="PL52" s="212"/>
      <c r="PM52" s="212"/>
      <c r="PN52" s="212"/>
      <c r="PO52" s="212"/>
      <c r="PP52" s="212"/>
      <c r="PQ52" s="212"/>
      <c r="PR52" s="212"/>
      <c r="PS52" s="212"/>
      <c r="PT52" s="212"/>
      <c r="PU52" s="212"/>
      <c r="PV52" s="212"/>
      <c r="PW52" s="212"/>
      <c r="PX52" s="212"/>
      <c r="PY52" s="212"/>
      <c r="PZ52" s="212"/>
      <c r="QA52" s="212"/>
      <c r="QB52" s="212"/>
      <c r="QC52" s="212"/>
      <c r="QD52" s="212"/>
      <c r="QE52" s="212"/>
      <c r="QF52" s="212"/>
      <c r="QG52" s="212"/>
      <c r="QH52" s="212"/>
      <c r="QI52" s="212"/>
      <c r="QJ52" s="212"/>
      <c r="QK52" s="212"/>
      <c r="QL52" s="212"/>
      <c r="QM52" s="212"/>
      <c r="QN52" s="212"/>
      <c r="QO52" s="212"/>
      <c r="QP52" s="212"/>
      <c r="QQ52" s="212"/>
      <c r="QR52" s="212"/>
      <c r="QS52" s="212"/>
      <c r="QT52" s="212"/>
      <c r="QU52" s="212"/>
      <c r="QV52" s="212"/>
      <c r="QW52" s="212"/>
      <c r="QX52" s="212"/>
      <c r="QY52" s="212"/>
      <c r="QZ52" s="212"/>
      <c r="RA52" s="212"/>
      <c r="RB52" s="212"/>
      <c r="RC52" s="212"/>
      <c r="RD52" s="212"/>
      <c r="RE52" s="212"/>
      <c r="RF52" s="212"/>
      <c r="RG52" s="212"/>
      <c r="RH52" s="212"/>
      <c r="RI52" s="212"/>
      <c r="RJ52" s="212"/>
      <c r="RK52" s="212"/>
      <c r="RL52" s="212"/>
      <c r="RM52" s="212"/>
      <c r="RN52" s="212"/>
      <c r="RO52" s="212"/>
      <c r="RP52" s="212"/>
      <c r="RQ52" s="212"/>
      <c r="RR52" s="212"/>
      <c r="RS52" s="212"/>
      <c r="RT52" s="212"/>
      <c r="RU52" s="212"/>
      <c r="RV52" s="212"/>
      <c r="RW52" s="212"/>
      <c r="RX52" s="212"/>
      <c r="RY52" s="212"/>
      <c r="RZ52" s="212"/>
      <c r="SA52" s="212"/>
      <c r="SB52" s="212"/>
      <c r="SC52" s="212"/>
      <c r="SD52" s="212"/>
      <c r="SE52" s="212"/>
      <c r="SF52" s="212"/>
      <c r="SG52" s="212"/>
      <c r="SH52" s="212"/>
      <c r="SI52" s="212"/>
      <c r="SJ52" s="212"/>
      <c r="SK52" s="212"/>
      <c r="SL52" s="212"/>
      <c r="SM52" s="212"/>
      <c r="SN52" s="212"/>
      <c r="SO52" s="212"/>
      <c r="SP52" s="212"/>
      <c r="SQ52" s="212"/>
      <c r="SR52" s="212"/>
      <c r="SS52" s="212"/>
      <c r="ST52" s="212"/>
      <c r="SU52" s="212"/>
      <c r="SV52" s="212"/>
      <c r="SW52" s="212"/>
      <c r="SX52" s="212"/>
      <c r="SY52" s="212"/>
      <c r="SZ52" s="212"/>
      <c r="TA52" s="212"/>
      <c r="TB52" s="212"/>
      <c r="TC52" s="212"/>
      <c r="TD52" s="212"/>
      <c r="TE52" s="212"/>
      <c r="TF52" s="212"/>
      <c r="TG52" s="212"/>
      <c r="TH52" s="212"/>
      <c r="TI52" s="212"/>
      <c r="TJ52" s="212"/>
      <c r="TK52" s="212"/>
      <c r="TL52" s="212"/>
      <c r="TM52" s="212"/>
      <c r="TN52" s="212"/>
      <c r="TO52" s="212"/>
      <c r="TP52" s="212"/>
      <c r="TQ52" s="212"/>
      <c r="TR52" s="212"/>
      <c r="TS52" s="212"/>
      <c r="TT52" s="212"/>
      <c r="TU52" s="212"/>
      <c r="TV52" s="212"/>
      <c r="TW52" s="212"/>
      <c r="TX52" s="212"/>
      <c r="TY52" s="212"/>
      <c r="TZ52" s="212"/>
    </row>
    <row r="53" spans="1:546" ht="12.75">
      <c r="A53" s="79" t="s">
        <v>189</v>
      </c>
      <c r="B53" s="65"/>
      <c r="C53" s="174"/>
      <c r="F53" s="65"/>
      <c r="H53" s="6"/>
      <c r="I53" s="36"/>
      <c r="J53" s="36"/>
      <c r="L53" s="39"/>
      <c r="M53" s="78"/>
      <c r="N53" s="11"/>
      <c r="P53" s="65"/>
      <c r="Q53" s="37"/>
      <c r="R53" s="37"/>
      <c r="T53" s="37"/>
      <c r="U53" s="37"/>
      <c r="V53" s="37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212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2"/>
      <c r="HM53" s="212"/>
      <c r="HN53" s="212"/>
      <c r="HO53" s="212"/>
      <c r="HP53" s="212"/>
      <c r="HQ53" s="212"/>
      <c r="HR53" s="212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212"/>
      <c r="IG53" s="212"/>
      <c r="IH53" s="212"/>
      <c r="II53" s="212"/>
      <c r="IJ53" s="212"/>
      <c r="IK53" s="212"/>
      <c r="IL53" s="212"/>
      <c r="IM53" s="212"/>
      <c r="IN53" s="212"/>
      <c r="IO53" s="212"/>
      <c r="IP53" s="212"/>
      <c r="IQ53" s="212"/>
      <c r="IR53" s="212"/>
      <c r="IS53" s="212"/>
      <c r="IT53" s="212"/>
      <c r="IU53" s="212"/>
      <c r="IV53" s="212"/>
      <c r="IW53" s="212"/>
      <c r="IX53" s="212"/>
      <c r="IY53" s="212"/>
      <c r="IZ53" s="212"/>
      <c r="JA53" s="212"/>
      <c r="JB53" s="212"/>
      <c r="JC53" s="212"/>
      <c r="JD53" s="212"/>
      <c r="JE53" s="212"/>
      <c r="JF53" s="212"/>
      <c r="JG53" s="212"/>
      <c r="JH53" s="212"/>
      <c r="JI53" s="212"/>
      <c r="JJ53" s="212"/>
      <c r="JK53" s="212"/>
      <c r="JL53" s="212"/>
      <c r="JM53" s="212"/>
      <c r="JN53" s="212"/>
      <c r="JO53" s="212"/>
      <c r="JP53" s="212"/>
      <c r="JQ53" s="212"/>
      <c r="JR53" s="212"/>
      <c r="JS53" s="212"/>
      <c r="JT53" s="212"/>
      <c r="JU53" s="212"/>
      <c r="JV53" s="212"/>
      <c r="JW53" s="212"/>
      <c r="JX53" s="212"/>
      <c r="JY53" s="212"/>
      <c r="JZ53" s="212"/>
      <c r="KA53" s="212"/>
      <c r="KB53" s="212"/>
      <c r="KC53" s="212"/>
      <c r="KD53" s="212"/>
      <c r="KE53" s="212"/>
      <c r="KF53" s="212"/>
      <c r="KG53" s="212"/>
      <c r="KH53" s="212"/>
      <c r="KI53" s="212"/>
      <c r="KJ53" s="212"/>
      <c r="KK53" s="212"/>
      <c r="KL53" s="212"/>
      <c r="KM53" s="212"/>
      <c r="KN53" s="212"/>
      <c r="KO53" s="212"/>
      <c r="KP53" s="212"/>
      <c r="KQ53" s="212"/>
      <c r="KR53" s="212"/>
      <c r="KS53" s="212"/>
      <c r="KT53" s="212"/>
      <c r="KU53" s="212"/>
      <c r="KV53" s="212"/>
      <c r="KW53" s="212"/>
      <c r="KX53" s="212"/>
      <c r="KY53" s="212"/>
      <c r="KZ53" s="212"/>
      <c r="LA53" s="212"/>
      <c r="LB53" s="212"/>
      <c r="LC53" s="212"/>
      <c r="LD53" s="212"/>
      <c r="LE53" s="212"/>
      <c r="LF53" s="212"/>
      <c r="LG53" s="212"/>
      <c r="LH53" s="212"/>
      <c r="LI53" s="212"/>
      <c r="LJ53" s="212"/>
      <c r="LK53" s="212"/>
      <c r="LL53" s="212"/>
      <c r="LM53" s="212"/>
      <c r="LN53" s="212"/>
      <c r="LO53" s="212"/>
      <c r="LP53" s="212"/>
      <c r="LQ53" s="212"/>
      <c r="LR53" s="212"/>
      <c r="LS53" s="212"/>
      <c r="LT53" s="212"/>
      <c r="LU53" s="212"/>
      <c r="LV53" s="212"/>
      <c r="LW53" s="212"/>
      <c r="LX53" s="212"/>
      <c r="LY53" s="212"/>
      <c r="LZ53" s="212"/>
      <c r="MA53" s="212"/>
      <c r="MB53" s="212"/>
      <c r="MC53" s="212"/>
      <c r="MD53" s="212"/>
      <c r="ME53" s="212"/>
      <c r="MF53" s="212"/>
      <c r="MG53" s="212"/>
      <c r="MH53" s="212"/>
      <c r="MI53" s="212"/>
      <c r="MJ53" s="212"/>
      <c r="MK53" s="212"/>
      <c r="ML53" s="212"/>
      <c r="MM53" s="212"/>
      <c r="MN53" s="212"/>
      <c r="MO53" s="212"/>
      <c r="MP53" s="212"/>
      <c r="MQ53" s="212"/>
      <c r="MR53" s="212"/>
      <c r="MS53" s="212"/>
      <c r="MT53" s="212"/>
      <c r="MU53" s="212"/>
      <c r="MV53" s="212"/>
      <c r="MW53" s="212"/>
      <c r="MX53" s="212"/>
      <c r="MY53" s="212"/>
      <c r="MZ53" s="212"/>
      <c r="NA53" s="212"/>
      <c r="NB53" s="212"/>
      <c r="NC53" s="212"/>
      <c r="ND53" s="212"/>
      <c r="NE53" s="212"/>
      <c r="NF53" s="212"/>
      <c r="NG53" s="212"/>
      <c r="NH53" s="212"/>
      <c r="NI53" s="212"/>
      <c r="NJ53" s="212"/>
      <c r="NK53" s="212"/>
      <c r="NL53" s="212"/>
      <c r="NM53" s="212"/>
      <c r="NN53" s="212"/>
      <c r="NO53" s="212"/>
      <c r="NP53" s="212"/>
      <c r="NQ53" s="212"/>
      <c r="NR53" s="212"/>
      <c r="NS53" s="212"/>
      <c r="NT53" s="212"/>
      <c r="NU53" s="212"/>
      <c r="NV53" s="212"/>
      <c r="NW53" s="212"/>
      <c r="NX53" s="212"/>
      <c r="NY53" s="212"/>
      <c r="NZ53" s="212"/>
      <c r="OA53" s="212"/>
      <c r="OB53" s="212"/>
      <c r="OC53" s="212"/>
      <c r="OD53" s="212"/>
      <c r="OE53" s="212"/>
      <c r="OF53" s="212"/>
      <c r="OG53" s="212"/>
      <c r="OH53" s="212"/>
      <c r="OI53" s="212"/>
      <c r="OJ53" s="212"/>
      <c r="OK53" s="212"/>
      <c r="OL53" s="212"/>
      <c r="OM53" s="212"/>
      <c r="ON53" s="212"/>
      <c r="OO53" s="212"/>
      <c r="OP53" s="212"/>
      <c r="OQ53" s="212"/>
      <c r="OR53" s="212"/>
      <c r="OS53" s="212"/>
      <c r="OT53" s="212"/>
      <c r="OU53" s="212"/>
      <c r="OV53" s="212"/>
      <c r="OW53" s="212"/>
      <c r="OX53" s="212"/>
      <c r="OY53" s="212"/>
      <c r="OZ53" s="212"/>
      <c r="PA53" s="212"/>
      <c r="PB53" s="212"/>
      <c r="PC53" s="212"/>
      <c r="PD53" s="212"/>
      <c r="PE53" s="212"/>
      <c r="PF53" s="212"/>
      <c r="PG53" s="212"/>
      <c r="PH53" s="212"/>
      <c r="PI53" s="212"/>
      <c r="PJ53" s="212"/>
      <c r="PK53" s="212"/>
      <c r="PL53" s="212"/>
      <c r="PM53" s="212"/>
      <c r="PN53" s="212"/>
      <c r="PO53" s="212"/>
      <c r="PP53" s="212"/>
      <c r="PQ53" s="212"/>
      <c r="PR53" s="212"/>
      <c r="PS53" s="212"/>
      <c r="PT53" s="212"/>
      <c r="PU53" s="212"/>
      <c r="PV53" s="212"/>
      <c r="PW53" s="212"/>
      <c r="PX53" s="212"/>
      <c r="PY53" s="212"/>
      <c r="PZ53" s="212"/>
      <c r="QA53" s="212"/>
      <c r="QB53" s="212"/>
      <c r="QC53" s="212"/>
      <c r="QD53" s="212"/>
      <c r="QE53" s="212"/>
      <c r="QF53" s="212"/>
      <c r="QG53" s="212"/>
      <c r="QH53" s="212"/>
      <c r="QI53" s="212"/>
      <c r="QJ53" s="212"/>
      <c r="QK53" s="212"/>
      <c r="QL53" s="212"/>
      <c r="QM53" s="212"/>
      <c r="QN53" s="212"/>
      <c r="QO53" s="212"/>
      <c r="QP53" s="212"/>
      <c r="QQ53" s="212"/>
      <c r="QR53" s="212"/>
      <c r="QS53" s="212"/>
      <c r="QT53" s="212"/>
      <c r="QU53" s="212"/>
      <c r="QV53" s="212"/>
      <c r="QW53" s="212"/>
      <c r="QX53" s="212"/>
      <c r="QY53" s="212"/>
      <c r="QZ53" s="212"/>
      <c r="RA53" s="212"/>
      <c r="RB53" s="212"/>
      <c r="RC53" s="212"/>
      <c r="RD53" s="212"/>
      <c r="RE53" s="212"/>
      <c r="RF53" s="212"/>
      <c r="RG53" s="212"/>
      <c r="RH53" s="212"/>
      <c r="RI53" s="212"/>
      <c r="RJ53" s="212"/>
      <c r="RK53" s="212"/>
      <c r="RL53" s="212"/>
      <c r="RM53" s="212"/>
      <c r="RN53" s="212"/>
      <c r="RO53" s="212"/>
      <c r="RP53" s="212"/>
      <c r="RQ53" s="212"/>
      <c r="RR53" s="212"/>
      <c r="RS53" s="212"/>
      <c r="RT53" s="212"/>
      <c r="RU53" s="212"/>
      <c r="RV53" s="212"/>
      <c r="RW53" s="212"/>
      <c r="RX53" s="212"/>
      <c r="RY53" s="212"/>
      <c r="RZ53" s="212"/>
      <c r="SA53" s="212"/>
      <c r="SB53" s="212"/>
      <c r="SC53" s="212"/>
      <c r="SD53" s="212"/>
      <c r="SE53" s="212"/>
      <c r="SF53" s="212"/>
      <c r="SG53" s="212"/>
      <c r="SH53" s="212"/>
      <c r="SI53" s="212"/>
      <c r="SJ53" s="212"/>
      <c r="SK53" s="212"/>
      <c r="SL53" s="212"/>
      <c r="SM53" s="212"/>
      <c r="SN53" s="212"/>
      <c r="SO53" s="212"/>
      <c r="SP53" s="212"/>
      <c r="SQ53" s="212"/>
      <c r="SR53" s="212"/>
      <c r="SS53" s="212"/>
      <c r="ST53" s="212"/>
      <c r="SU53" s="212"/>
      <c r="SV53" s="212"/>
      <c r="SW53" s="212"/>
      <c r="SX53" s="212"/>
      <c r="SY53" s="212"/>
      <c r="SZ53" s="212"/>
      <c r="TA53" s="212"/>
      <c r="TB53" s="212"/>
      <c r="TC53" s="212"/>
      <c r="TD53" s="212"/>
      <c r="TE53" s="212"/>
      <c r="TF53" s="212"/>
      <c r="TG53" s="212"/>
      <c r="TH53" s="212"/>
      <c r="TI53" s="212"/>
      <c r="TJ53" s="212"/>
      <c r="TK53" s="212"/>
      <c r="TL53" s="212"/>
      <c r="TM53" s="212"/>
      <c r="TN53" s="212"/>
      <c r="TO53" s="212"/>
      <c r="TP53" s="212"/>
      <c r="TQ53" s="212"/>
      <c r="TR53" s="212"/>
      <c r="TS53" s="212"/>
      <c r="TT53" s="212"/>
      <c r="TU53" s="212"/>
      <c r="TV53" s="212"/>
      <c r="TW53" s="212"/>
      <c r="TX53" s="212"/>
      <c r="TY53" s="212"/>
      <c r="TZ53" s="212"/>
    </row>
    <row r="54" spans="1:546" ht="12.75">
      <c r="C54" s="37"/>
      <c r="F54" s="65"/>
      <c r="H54" s="35"/>
      <c r="I54" s="36"/>
      <c r="J54" s="36"/>
      <c r="L54" s="82"/>
      <c r="M54" s="39"/>
      <c r="N54" s="40"/>
      <c r="P54" s="65"/>
      <c r="Q54" s="37"/>
      <c r="R54" s="37"/>
      <c r="T54" s="37"/>
      <c r="U54" s="37"/>
      <c r="V54" s="37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212"/>
      <c r="GQ54" s="212"/>
      <c r="GR54" s="212"/>
      <c r="GS54" s="212"/>
      <c r="GT54" s="212"/>
      <c r="GU54" s="212"/>
      <c r="GV54" s="212"/>
      <c r="GW54" s="212"/>
      <c r="GX54" s="212"/>
      <c r="GY54" s="212"/>
      <c r="GZ54" s="212"/>
      <c r="HA54" s="212"/>
      <c r="HB54" s="212"/>
      <c r="HC54" s="212"/>
      <c r="HD54" s="212"/>
      <c r="HE54" s="212"/>
      <c r="HF54" s="212"/>
      <c r="HG54" s="212"/>
      <c r="HH54" s="212"/>
      <c r="HI54" s="212"/>
      <c r="HJ54" s="212"/>
      <c r="HK54" s="212"/>
      <c r="HL54" s="212"/>
      <c r="HM54" s="212"/>
      <c r="HN54" s="212"/>
      <c r="HO54" s="212"/>
      <c r="HP54" s="212"/>
      <c r="HQ54" s="212"/>
      <c r="HR54" s="212"/>
      <c r="HS54" s="212"/>
      <c r="HT54" s="212"/>
      <c r="HU54" s="212"/>
      <c r="HV54" s="212"/>
      <c r="HW54" s="212"/>
      <c r="HX54" s="212"/>
      <c r="HY54" s="212"/>
      <c r="HZ54" s="212"/>
      <c r="IA54" s="212"/>
      <c r="IB54" s="212"/>
      <c r="IC54" s="212"/>
      <c r="ID54" s="212"/>
      <c r="IE54" s="212"/>
      <c r="IF54" s="212"/>
      <c r="IG54" s="212"/>
      <c r="IH54" s="212"/>
      <c r="II54" s="212"/>
      <c r="IJ54" s="212"/>
      <c r="IK54" s="212"/>
      <c r="IL54" s="212"/>
      <c r="IM54" s="212"/>
      <c r="IN54" s="212"/>
      <c r="IO54" s="212"/>
      <c r="IP54" s="212"/>
      <c r="IQ54" s="212"/>
      <c r="IR54" s="212"/>
      <c r="IS54" s="212"/>
      <c r="IT54" s="212"/>
      <c r="IU54" s="212"/>
      <c r="IV54" s="212"/>
      <c r="IW54" s="212"/>
      <c r="IX54" s="212"/>
      <c r="IY54" s="212"/>
      <c r="IZ54" s="212"/>
      <c r="JA54" s="212"/>
      <c r="JB54" s="212"/>
      <c r="JC54" s="212"/>
      <c r="JD54" s="212"/>
      <c r="JE54" s="212"/>
      <c r="JF54" s="212"/>
      <c r="JG54" s="212"/>
      <c r="JH54" s="212"/>
      <c r="JI54" s="212"/>
      <c r="JJ54" s="212"/>
      <c r="JK54" s="212"/>
      <c r="JL54" s="212"/>
      <c r="JM54" s="212"/>
      <c r="JN54" s="212"/>
      <c r="JO54" s="212"/>
      <c r="JP54" s="212"/>
      <c r="JQ54" s="212"/>
      <c r="JR54" s="212"/>
      <c r="JS54" s="212"/>
      <c r="JT54" s="212"/>
      <c r="JU54" s="212"/>
      <c r="JV54" s="212"/>
      <c r="JW54" s="212"/>
      <c r="JX54" s="212"/>
      <c r="JY54" s="212"/>
      <c r="JZ54" s="212"/>
      <c r="KA54" s="212"/>
      <c r="KB54" s="212"/>
      <c r="KC54" s="212"/>
      <c r="KD54" s="212"/>
      <c r="KE54" s="212"/>
      <c r="KF54" s="212"/>
      <c r="KG54" s="212"/>
      <c r="KH54" s="212"/>
      <c r="KI54" s="212"/>
      <c r="KJ54" s="212"/>
      <c r="KK54" s="212"/>
      <c r="KL54" s="212"/>
      <c r="KM54" s="212"/>
      <c r="KN54" s="212"/>
      <c r="KO54" s="212"/>
      <c r="KP54" s="212"/>
      <c r="KQ54" s="212"/>
      <c r="KR54" s="212"/>
      <c r="KS54" s="212"/>
      <c r="KT54" s="212"/>
      <c r="KU54" s="212"/>
      <c r="KV54" s="212"/>
      <c r="KW54" s="212"/>
      <c r="KX54" s="212"/>
      <c r="KY54" s="212"/>
      <c r="KZ54" s="212"/>
      <c r="LA54" s="212"/>
      <c r="LB54" s="212"/>
      <c r="LC54" s="212"/>
      <c r="LD54" s="212"/>
      <c r="LE54" s="212"/>
      <c r="LF54" s="212"/>
      <c r="LG54" s="212"/>
      <c r="LH54" s="212"/>
      <c r="LI54" s="212"/>
      <c r="LJ54" s="212"/>
      <c r="LK54" s="212"/>
      <c r="LL54" s="212"/>
      <c r="LM54" s="212"/>
      <c r="LN54" s="212"/>
      <c r="LO54" s="212"/>
      <c r="LP54" s="212"/>
      <c r="LQ54" s="212"/>
      <c r="LR54" s="212"/>
      <c r="LS54" s="212"/>
      <c r="LT54" s="212"/>
      <c r="LU54" s="212"/>
      <c r="LV54" s="212"/>
      <c r="LW54" s="212"/>
      <c r="LX54" s="212"/>
      <c r="LY54" s="212"/>
      <c r="LZ54" s="212"/>
      <c r="MA54" s="212"/>
      <c r="MB54" s="212"/>
      <c r="MC54" s="212"/>
      <c r="MD54" s="212"/>
      <c r="ME54" s="212"/>
      <c r="MF54" s="212"/>
      <c r="MG54" s="212"/>
      <c r="MH54" s="212"/>
      <c r="MI54" s="212"/>
      <c r="MJ54" s="212"/>
      <c r="MK54" s="212"/>
      <c r="ML54" s="212"/>
      <c r="MM54" s="212"/>
      <c r="MN54" s="212"/>
      <c r="MO54" s="212"/>
      <c r="MP54" s="212"/>
      <c r="MQ54" s="212"/>
      <c r="MR54" s="212"/>
      <c r="MS54" s="212"/>
      <c r="MT54" s="212"/>
      <c r="MU54" s="212"/>
      <c r="MV54" s="212"/>
      <c r="MW54" s="212"/>
      <c r="MX54" s="212"/>
      <c r="MY54" s="212"/>
      <c r="MZ54" s="212"/>
      <c r="NA54" s="212"/>
      <c r="NB54" s="212"/>
      <c r="NC54" s="212"/>
      <c r="ND54" s="212"/>
      <c r="NE54" s="212"/>
      <c r="NF54" s="212"/>
      <c r="NG54" s="212"/>
      <c r="NH54" s="212"/>
      <c r="NI54" s="212"/>
      <c r="NJ54" s="212"/>
      <c r="NK54" s="212"/>
      <c r="NL54" s="212"/>
      <c r="NM54" s="212"/>
      <c r="NN54" s="212"/>
      <c r="NO54" s="212"/>
      <c r="NP54" s="212"/>
      <c r="NQ54" s="212"/>
      <c r="NR54" s="212"/>
      <c r="NS54" s="212"/>
      <c r="NT54" s="212"/>
      <c r="NU54" s="212"/>
      <c r="NV54" s="212"/>
      <c r="NW54" s="212"/>
      <c r="NX54" s="212"/>
      <c r="NY54" s="212"/>
      <c r="NZ54" s="212"/>
      <c r="OA54" s="212"/>
      <c r="OB54" s="212"/>
      <c r="OC54" s="212"/>
      <c r="OD54" s="212"/>
      <c r="OE54" s="212"/>
      <c r="OF54" s="212"/>
      <c r="OG54" s="212"/>
      <c r="OH54" s="212"/>
      <c r="OI54" s="212"/>
      <c r="OJ54" s="212"/>
      <c r="OK54" s="212"/>
      <c r="OL54" s="212"/>
      <c r="OM54" s="212"/>
      <c r="ON54" s="212"/>
      <c r="OO54" s="212"/>
      <c r="OP54" s="212"/>
      <c r="OQ54" s="212"/>
      <c r="OR54" s="212"/>
      <c r="OS54" s="212"/>
      <c r="OT54" s="212"/>
      <c r="OU54" s="212"/>
      <c r="OV54" s="212"/>
      <c r="OW54" s="212"/>
      <c r="OX54" s="212"/>
      <c r="OY54" s="212"/>
      <c r="OZ54" s="212"/>
      <c r="PA54" s="212"/>
      <c r="PB54" s="212"/>
      <c r="PC54" s="212"/>
      <c r="PD54" s="212"/>
      <c r="PE54" s="212"/>
      <c r="PF54" s="212"/>
      <c r="PG54" s="212"/>
      <c r="PH54" s="212"/>
      <c r="PI54" s="212"/>
      <c r="PJ54" s="212"/>
      <c r="PK54" s="212"/>
      <c r="PL54" s="212"/>
      <c r="PM54" s="212"/>
      <c r="PN54" s="212"/>
      <c r="PO54" s="212"/>
      <c r="PP54" s="212"/>
      <c r="PQ54" s="212"/>
      <c r="PR54" s="212"/>
      <c r="PS54" s="212"/>
      <c r="PT54" s="212"/>
      <c r="PU54" s="212"/>
      <c r="PV54" s="212"/>
      <c r="PW54" s="212"/>
      <c r="PX54" s="212"/>
      <c r="PY54" s="212"/>
      <c r="PZ54" s="212"/>
      <c r="QA54" s="212"/>
      <c r="QB54" s="212"/>
      <c r="QC54" s="212"/>
      <c r="QD54" s="212"/>
      <c r="QE54" s="212"/>
      <c r="QF54" s="212"/>
      <c r="QG54" s="212"/>
      <c r="QH54" s="212"/>
      <c r="QI54" s="212"/>
      <c r="QJ54" s="212"/>
      <c r="QK54" s="212"/>
      <c r="QL54" s="212"/>
      <c r="QM54" s="212"/>
      <c r="QN54" s="212"/>
      <c r="QO54" s="212"/>
      <c r="QP54" s="212"/>
      <c r="QQ54" s="212"/>
      <c r="QR54" s="212"/>
      <c r="QS54" s="212"/>
      <c r="QT54" s="212"/>
      <c r="QU54" s="212"/>
      <c r="QV54" s="212"/>
      <c r="QW54" s="212"/>
      <c r="QX54" s="212"/>
      <c r="QY54" s="212"/>
      <c r="QZ54" s="212"/>
      <c r="RA54" s="212"/>
      <c r="RB54" s="212"/>
      <c r="RC54" s="212"/>
      <c r="RD54" s="212"/>
      <c r="RE54" s="212"/>
      <c r="RF54" s="212"/>
      <c r="RG54" s="212"/>
      <c r="RH54" s="212"/>
      <c r="RI54" s="212"/>
      <c r="RJ54" s="212"/>
      <c r="RK54" s="212"/>
      <c r="RL54" s="212"/>
      <c r="RM54" s="212"/>
      <c r="RN54" s="212"/>
      <c r="RO54" s="212"/>
      <c r="RP54" s="212"/>
      <c r="RQ54" s="212"/>
      <c r="RR54" s="212"/>
      <c r="RS54" s="212"/>
      <c r="RT54" s="212"/>
      <c r="RU54" s="212"/>
      <c r="RV54" s="212"/>
      <c r="RW54" s="212"/>
      <c r="RX54" s="212"/>
      <c r="RY54" s="212"/>
      <c r="RZ54" s="212"/>
      <c r="SA54" s="212"/>
      <c r="SB54" s="212"/>
      <c r="SC54" s="212"/>
      <c r="SD54" s="212"/>
      <c r="SE54" s="212"/>
      <c r="SF54" s="212"/>
      <c r="SG54" s="212"/>
      <c r="SH54" s="212"/>
      <c r="SI54" s="212"/>
      <c r="SJ54" s="212"/>
      <c r="SK54" s="212"/>
      <c r="SL54" s="212"/>
      <c r="SM54" s="212"/>
      <c r="SN54" s="212"/>
      <c r="SO54" s="212"/>
      <c r="SP54" s="212"/>
      <c r="SQ54" s="212"/>
      <c r="SR54" s="212"/>
      <c r="SS54" s="212"/>
      <c r="ST54" s="212"/>
      <c r="SU54" s="212"/>
      <c r="SV54" s="212"/>
      <c r="SW54" s="212"/>
      <c r="SX54" s="212"/>
      <c r="SY54" s="212"/>
      <c r="SZ54" s="212"/>
      <c r="TA54" s="212"/>
      <c r="TB54" s="212"/>
      <c r="TC54" s="212"/>
      <c r="TD54" s="212"/>
      <c r="TE54" s="212"/>
      <c r="TF54" s="212"/>
      <c r="TG54" s="212"/>
      <c r="TH54" s="212"/>
      <c r="TI54" s="212"/>
      <c r="TJ54" s="212"/>
      <c r="TK54" s="212"/>
      <c r="TL54" s="212"/>
      <c r="TM54" s="212"/>
      <c r="TN54" s="212"/>
      <c r="TO54" s="212"/>
      <c r="TP54" s="212"/>
      <c r="TQ54" s="212"/>
      <c r="TR54" s="212"/>
      <c r="TS54" s="212"/>
      <c r="TT54" s="212"/>
      <c r="TU54" s="212"/>
      <c r="TV54" s="212"/>
      <c r="TW54" s="212"/>
      <c r="TX54" s="212"/>
      <c r="TY54" s="212"/>
      <c r="TZ54" s="212"/>
    </row>
    <row r="55" spans="1:546" ht="12.75">
      <c r="C55" s="37"/>
      <c r="F55" s="65"/>
      <c r="H55" s="6"/>
      <c r="I55" s="36"/>
      <c r="J55" s="36"/>
      <c r="L55" s="82"/>
      <c r="M55" s="39"/>
      <c r="N55" s="40"/>
      <c r="P55" s="65"/>
      <c r="Q55" s="37"/>
      <c r="R55" s="37"/>
      <c r="T55" s="37"/>
      <c r="U55" s="37"/>
      <c r="V55" s="37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2"/>
      <c r="GV55" s="212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2"/>
      <c r="IF55" s="212"/>
      <c r="IG55" s="212"/>
      <c r="IH55" s="212"/>
      <c r="II55" s="212"/>
      <c r="IJ55" s="212"/>
      <c r="IK55" s="212"/>
      <c r="IL55" s="212"/>
      <c r="IM55" s="212"/>
      <c r="IN55" s="212"/>
      <c r="IO55" s="212"/>
      <c r="IP55" s="212"/>
      <c r="IQ55" s="212"/>
      <c r="IR55" s="212"/>
      <c r="IS55" s="212"/>
      <c r="IT55" s="212"/>
      <c r="IU55" s="212"/>
      <c r="IV55" s="212"/>
      <c r="IW55" s="212"/>
      <c r="IX55" s="212"/>
      <c r="IY55" s="212"/>
      <c r="IZ55" s="212"/>
      <c r="JA55" s="212"/>
      <c r="JB55" s="212"/>
      <c r="JC55" s="212"/>
      <c r="JD55" s="212"/>
      <c r="JE55" s="212"/>
      <c r="JF55" s="212"/>
      <c r="JG55" s="212"/>
      <c r="JH55" s="212"/>
      <c r="JI55" s="212"/>
      <c r="JJ55" s="212"/>
      <c r="JK55" s="212"/>
      <c r="JL55" s="212"/>
      <c r="JM55" s="212"/>
      <c r="JN55" s="212"/>
      <c r="JO55" s="212"/>
      <c r="JP55" s="212"/>
      <c r="JQ55" s="212"/>
      <c r="JR55" s="212"/>
      <c r="JS55" s="212"/>
      <c r="JT55" s="212"/>
      <c r="JU55" s="212"/>
      <c r="JV55" s="212"/>
      <c r="JW55" s="212"/>
      <c r="JX55" s="212"/>
      <c r="JY55" s="212"/>
      <c r="JZ55" s="212"/>
      <c r="KA55" s="212"/>
      <c r="KB55" s="212"/>
      <c r="KC55" s="212"/>
      <c r="KD55" s="212"/>
      <c r="KE55" s="212"/>
      <c r="KF55" s="212"/>
      <c r="KG55" s="212"/>
      <c r="KH55" s="212"/>
      <c r="KI55" s="212"/>
      <c r="KJ55" s="212"/>
      <c r="KK55" s="212"/>
      <c r="KL55" s="212"/>
      <c r="KM55" s="212"/>
      <c r="KN55" s="212"/>
      <c r="KO55" s="212"/>
      <c r="KP55" s="212"/>
      <c r="KQ55" s="212"/>
      <c r="KR55" s="212"/>
      <c r="KS55" s="212"/>
      <c r="KT55" s="212"/>
      <c r="KU55" s="212"/>
      <c r="KV55" s="212"/>
      <c r="KW55" s="212"/>
      <c r="KX55" s="212"/>
      <c r="KY55" s="212"/>
      <c r="KZ55" s="212"/>
      <c r="LA55" s="212"/>
      <c r="LB55" s="212"/>
      <c r="LC55" s="212"/>
      <c r="LD55" s="212"/>
      <c r="LE55" s="212"/>
      <c r="LF55" s="212"/>
      <c r="LG55" s="212"/>
      <c r="LH55" s="212"/>
      <c r="LI55" s="212"/>
      <c r="LJ55" s="212"/>
      <c r="LK55" s="212"/>
      <c r="LL55" s="212"/>
      <c r="LM55" s="212"/>
      <c r="LN55" s="212"/>
      <c r="LO55" s="212"/>
      <c r="LP55" s="212"/>
      <c r="LQ55" s="212"/>
      <c r="LR55" s="212"/>
      <c r="LS55" s="212"/>
      <c r="LT55" s="212"/>
      <c r="LU55" s="212"/>
      <c r="LV55" s="212"/>
      <c r="LW55" s="212"/>
      <c r="LX55" s="212"/>
      <c r="LY55" s="212"/>
      <c r="LZ55" s="212"/>
      <c r="MA55" s="212"/>
      <c r="MB55" s="212"/>
      <c r="MC55" s="212"/>
      <c r="MD55" s="212"/>
      <c r="ME55" s="212"/>
      <c r="MF55" s="212"/>
      <c r="MG55" s="212"/>
      <c r="MH55" s="212"/>
      <c r="MI55" s="212"/>
      <c r="MJ55" s="212"/>
      <c r="MK55" s="212"/>
      <c r="ML55" s="212"/>
      <c r="MM55" s="212"/>
      <c r="MN55" s="212"/>
      <c r="MO55" s="212"/>
      <c r="MP55" s="212"/>
      <c r="MQ55" s="212"/>
      <c r="MR55" s="212"/>
      <c r="MS55" s="212"/>
      <c r="MT55" s="212"/>
      <c r="MU55" s="212"/>
      <c r="MV55" s="212"/>
      <c r="MW55" s="212"/>
      <c r="MX55" s="212"/>
      <c r="MY55" s="212"/>
      <c r="MZ55" s="212"/>
      <c r="NA55" s="212"/>
      <c r="NB55" s="212"/>
      <c r="NC55" s="212"/>
      <c r="ND55" s="212"/>
      <c r="NE55" s="212"/>
      <c r="NF55" s="212"/>
      <c r="NG55" s="212"/>
      <c r="NH55" s="212"/>
      <c r="NI55" s="212"/>
      <c r="NJ55" s="212"/>
      <c r="NK55" s="212"/>
      <c r="NL55" s="212"/>
      <c r="NM55" s="212"/>
      <c r="NN55" s="212"/>
      <c r="NO55" s="212"/>
      <c r="NP55" s="212"/>
      <c r="NQ55" s="212"/>
      <c r="NR55" s="212"/>
      <c r="NS55" s="212"/>
      <c r="NT55" s="212"/>
      <c r="NU55" s="212"/>
      <c r="NV55" s="212"/>
      <c r="NW55" s="212"/>
      <c r="NX55" s="212"/>
      <c r="NY55" s="212"/>
      <c r="NZ55" s="212"/>
      <c r="OA55" s="212"/>
      <c r="OB55" s="212"/>
      <c r="OC55" s="212"/>
      <c r="OD55" s="212"/>
      <c r="OE55" s="212"/>
      <c r="OF55" s="212"/>
      <c r="OG55" s="212"/>
      <c r="OH55" s="212"/>
      <c r="OI55" s="212"/>
      <c r="OJ55" s="212"/>
      <c r="OK55" s="212"/>
      <c r="OL55" s="212"/>
      <c r="OM55" s="212"/>
      <c r="ON55" s="212"/>
      <c r="OO55" s="212"/>
      <c r="OP55" s="212"/>
      <c r="OQ55" s="212"/>
      <c r="OR55" s="212"/>
      <c r="OS55" s="212"/>
      <c r="OT55" s="212"/>
      <c r="OU55" s="212"/>
      <c r="OV55" s="212"/>
      <c r="OW55" s="212"/>
      <c r="OX55" s="212"/>
      <c r="OY55" s="212"/>
      <c r="OZ55" s="212"/>
      <c r="PA55" s="212"/>
      <c r="PB55" s="212"/>
      <c r="PC55" s="212"/>
      <c r="PD55" s="212"/>
      <c r="PE55" s="212"/>
      <c r="PF55" s="212"/>
      <c r="PG55" s="212"/>
      <c r="PH55" s="212"/>
      <c r="PI55" s="212"/>
      <c r="PJ55" s="212"/>
      <c r="PK55" s="212"/>
      <c r="PL55" s="212"/>
      <c r="PM55" s="212"/>
      <c r="PN55" s="212"/>
      <c r="PO55" s="212"/>
      <c r="PP55" s="212"/>
      <c r="PQ55" s="212"/>
      <c r="PR55" s="212"/>
      <c r="PS55" s="212"/>
      <c r="PT55" s="212"/>
      <c r="PU55" s="212"/>
      <c r="PV55" s="212"/>
      <c r="PW55" s="212"/>
      <c r="PX55" s="212"/>
      <c r="PY55" s="212"/>
      <c r="PZ55" s="212"/>
      <c r="QA55" s="212"/>
      <c r="QB55" s="212"/>
      <c r="QC55" s="212"/>
      <c r="QD55" s="212"/>
      <c r="QE55" s="212"/>
      <c r="QF55" s="212"/>
      <c r="QG55" s="212"/>
      <c r="QH55" s="212"/>
      <c r="QI55" s="212"/>
      <c r="QJ55" s="212"/>
      <c r="QK55" s="212"/>
      <c r="QL55" s="212"/>
      <c r="QM55" s="212"/>
      <c r="QN55" s="212"/>
      <c r="QO55" s="212"/>
      <c r="QP55" s="212"/>
      <c r="QQ55" s="212"/>
      <c r="QR55" s="212"/>
      <c r="QS55" s="212"/>
      <c r="QT55" s="212"/>
      <c r="QU55" s="212"/>
      <c r="QV55" s="212"/>
      <c r="QW55" s="212"/>
      <c r="QX55" s="212"/>
      <c r="QY55" s="212"/>
      <c r="QZ55" s="212"/>
      <c r="RA55" s="212"/>
      <c r="RB55" s="212"/>
      <c r="RC55" s="212"/>
      <c r="RD55" s="212"/>
      <c r="RE55" s="212"/>
      <c r="RF55" s="212"/>
      <c r="RG55" s="212"/>
      <c r="RH55" s="212"/>
      <c r="RI55" s="212"/>
      <c r="RJ55" s="212"/>
      <c r="RK55" s="212"/>
      <c r="RL55" s="212"/>
      <c r="RM55" s="212"/>
      <c r="RN55" s="212"/>
      <c r="RO55" s="212"/>
      <c r="RP55" s="212"/>
      <c r="RQ55" s="212"/>
      <c r="RR55" s="212"/>
      <c r="RS55" s="212"/>
      <c r="RT55" s="212"/>
      <c r="RU55" s="212"/>
      <c r="RV55" s="212"/>
      <c r="RW55" s="212"/>
      <c r="RX55" s="212"/>
      <c r="RY55" s="212"/>
      <c r="RZ55" s="212"/>
      <c r="SA55" s="212"/>
      <c r="SB55" s="212"/>
      <c r="SC55" s="212"/>
      <c r="SD55" s="212"/>
      <c r="SE55" s="212"/>
      <c r="SF55" s="212"/>
      <c r="SG55" s="212"/>
      <c r="SH55" s="212"/>
      <c r="SI55" s="212"/>
      <c r="SJ55" s="212"/>
      <c r="SK55" s="212"/>
      <c r="SL55" s="212"/>
      <c r="SM55" s="212"/>
      <c r="SN55" s="212"/>
      <c r="SO55" s="212"/>
      <c r="SP55" s="212"/>
      <c r="SQ55" s="212"/>
      <c r="SR55" s="212"/>
      <c r="SS55" s="212"/>
      <c r="ST55" s="212"/>
      <c r="SU55" s="212"/>
      <c r="SV55" s="212"/>
      <c r="SW55" s="212"/>
      <c r="SX55" s="212"/>
      <c r="SY55" s="212"/>
      <c r="SZ55" s="212"/>
      <c r="TA55" s="212"/>
      <c r="TB55" s="212"/>
      <c r="TC55" s="212"/>
      <c r="TD55" s="212"/>
      <c r="TE55" s="212"/>
      <c r="TF55" s="212"/>
      <c r="TG55" s="212"/>
      <c r="TH55" s="212"/>
      <c r="TI55" s="212"/>
      <c r="TJ55" s="212"/>
      <c r="TK55" s="212"/>
      <c r="TL55" s="212"/>
      <c r="TM55" s="212"/>
      <c r="TN55" s="212"/>
      <c r="TO55" s="212"/>
      <c r="TP55" s="212"/>
      <c r="TQ55" s="212"/>
      <c r="TR55" s="212"/>
      <c r="TS55" s="212"/>
      <c r="TT55" s="212"/>
      <c r="TU55" s="212"/>
      <c r="TV55" s="212"/>
      <c r="TW55" s="212"/>
      <c r="TX55" s="212"/>
      <c r="TY55" s="212"/>
      <c r="TZ55" s="212"/>
    </row>
    <row r="56" spans="1:546" ht="12.75">
      <c r="C56" s="115"/>
      <c r="D56" s="115"/>
      <c r="F56" s="65"/>
      <c r="H56" s="35"/>
      <c r="I56" s="36"/>
      <c r="J56" s="36"/>
      <c r="L56" s="82"/>
      <c r="M56" s="39"/>
      <c r="N56" s="40"/>
      <c r="P56" s="65"/>
      <c r="Q56" s="37"/>
      <c r="R56" s="37"/>
      <c r="T56" s="37"/>
      <c r="U56" s="37"/>
      <c r="V56" s="37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2"/>
      <c r="GP56" s="212"/>
      <c r="GQ56" s="212"/>
      <c r="GR56" s="212"/>
      <c r="GS56" s="212"/>
      <c r="GT56" s="212"/>
      <c r="GU56" s="212"/>
      <c r="GV56" s="212"/>
      <c r="GW56" s="212"/>
      <c r="GX56" s="212"/>
      <c r="GY56" s="212"/>
      <c r="GZ56" s="212"/>
      <c r="HA56" s="212"/>
      <c r="HB56" s="212"/>
      <c r="HC56" s="212"/>
      <c r="HD56" s="212"/>
      <c r="HE56" s="212"/>
      <c r="HF56" s="212"/>
      <c r="HG56" s="212"/>
      <c r="HH56" s="212"/>
      <c r="HI56" s="212"/>
      <c r="HJ56" s="212"/>
      <c r="HK56" s="212"/>
      <c r="HL56" s="212"/>
      <c r="HM56" s="212"/>
      <c r="HN56" s="212"/>
      <c r="HO56" s="212"/>
      <c r="HP56" s="212"/>
      <c r="HQ56" s="212"/>
      <c r="HR56" s="212"/>
      <c r="HS56" s="212"/>
      <c r="HT56" s="212"/>
      <c r="HU56" s="212"/>
      <c r="HV56" s="212"/>
      <c r="HW56" s="212"/>
      <c r="HX56" s="212"/>
      <c r="HY56" s="212"/>
      <c r="HZ56" s="212"/>
      <c r="IA56" s="212"/>
      <c r="IB56" s="212"/>
      <c r="IC56" s="212"/>
      <c r="ID56" s="212"/>
      <c r="IE56" s="212"/>
      <c r="IF56" s="212"/>
      <c r="IG56" s="212"/>
      <c r="IH56" s="212"/>
      <c r="II56" s="212"/>
      <c r="IJ56" s="212"/>
      <c r="IK56" s="212"/>
      <c r="IL56" s="212"/>
      <c r="IM56" s="212"/>
      <c r="IN56" s="212"/>
      <c r="IO56" s="212"/>
      <c r="IP56" s="212"/>
      <c r="IQ56" s="212"/>
      <c r="IR56" s="212"/>
      <c r="IS56" s="212"/>
      <c r="IT56" s="212"/>
      <c r="IU56" s="212"/>
      <c r="IV56" s="212"/>
      <c r="IW56" s="212"/>
      <c r="IX56" s="212"/>
      <c r="IY56" s="212"/>
      <c r="IZ56" s="212"/>
      <c r="JA56" s="212"/>
      <c r="JB56" s="212"/>
      <c r="JC56" s="212"/>
      <c r="JD56" s="212"/>
      <c r="JE56" s="212"/>
      <c r="JF56" s="212"/>
      <c r="JG56" s="212"/>
      <c r="JH56" s="212"/>
      <c r="JI56" s="212"/>
      <c r="JJ56" s="212"/>
      <c r="JK56" s="212"/>
      <c r="JL56" s="212"/>
      <c r="JM56" s="212"/>
      <c r="JN56" s="212"/>
      <c r="JO56" s="212"/>
      <c r="JP56" s="212"/>
      <c r="JQ56" s="212"/>
      <c r="JR56" s="212"/>
      <c r="JS56" s="212"/>
      <c r="JT56" s="212"/>
      <c r="JU56" s="212"/>
      <c r="JV56" s="212"/>
      <c r="JW56" s="212"/>
      <c r="JX56" s="212"/>
      <c r="JY56" s="212"/>
      <c r="JZ56" s="212"/>
      <c r="KA56" s="212"/>
      <c r="KB56" s="212"/>
      <c r="KC56" s="212"/>
      <c r="KD56" s="212"/>
      <c r="KE56" s="212"/>
      <c r="KF56" s="212"/>
      <c r="KG56" s="212"/>
      <c r="KH56" s="212"/>
      <c r="KI56" s="212"/>
      <c r="KJ56" s="212"/>
      <c r="KK56" s="212"/>
      <c r="KL56" s="212"/>
      <c r="KM56" s="212"/>
      <c r="KN56" s="212"/>
      <c r="KO56" s="212"/>
      <c r="KP56" s="212"/>
      <c r="KQ56" s="212"/>
      <c r="KR56" s="212"/>
      <c r="KS56" s="212"/>
      <c r="KT56" s="212"/>
      <c r="KU56" s="212"/>
      <c r="KV56" s="212"/>
      <c r="KW56" s="212"/>
      <c r="KX56" s="212"/>
      <c r="KY56" s="212"/>
      <c r="KZ56" s="212"/>
      <c r="LA56" s="212"/>
      <c r="LB56" s="212"/>
      <c r="LC56" s="212"/>
      <c r="LD56" s="212"/>
      <c r="LE56" s="212"/>
      <c r="LF56" s="212"/>
      <c r="LG56" s="212"/>
      <c r="LH56" s="212"/>
      <c r="LI56" s="212"/>
      <c r="LJ56" s="212"/>
      <c r="LK56" s="212"/>
      <c r="LL56" s="212"/>
      <c r="LM56" s="212"/>
      <c r="LN56" s="212"/>
      <c r="LO56" s="212"/>
      <c r="LP56" s="212"/>
      <c r="LQ56" s="212"/>
      <c r="LR56" s="212"/>
      <c r="LS56" s="212"/>
      <c r="LT56" s="212"/>
      <c r="LU56" s="212"/>
      <c r="LV56" s="212"/>
      <c r="LW56" s="212"/>
      <c r="LX56" s="212"/>
      <c r="LY56" s="212"/>
      <c r="LZ56" s="212"/>
      <c r="MA56" s="212"/>
      <c r="MB56" s="212"/>
      <c r="MC56" s="212"/>
      <c r="MD56" s="212"/>
      <c r="ME56" s="212"/>
      <c r="MF56" s="212"/>
      <c r="MG56" s="212"/>
      <c r="MH56" s="212"/>
      <c r="MI56" s="212"/>
      <c r="MJ56" s="212"/>
      <c r="MK56" s="212"/>
      <c r="ML56" s="212"/>
      <c r="MM56" s="212"/>
      <c r="MN56" s="212"/>
      <c r="MO56" s="212"/>
      <c r="MP56" s="212"/>
      <c r="MQ56" s="212"/>
      <c r="MR56" s="212"/>
      <c r="MS56" s="212"/>
      <c r="MT56" s="212"/>
      <c r="MU56" s="212"/>
      <c r="MV56" s="212"/>
      <c r="MW56" s="212"/>
      <c r="MX56" s="212"/>
      <c r="MY56" s="212"/>
      <c r="MZ56" s="212"/>
      <c r="NA56" s="212"/>
      <c r="NB56" s="212"/>
      <c r="NC56" s="212"/>
      <c r="ND56" s="212"/>
      <c r="NE56" s="212"/>
      <c r="NF56" s="212"/>
      <c r="NG56" s="212"/>
      <c r="NH56" s="212"/>
      <c r="NI56" s="212"/>
      <c r="NJ56" s="212"/>
      <c r="NK56" s="212"/>
      <c r="NL56" s="212"/>
      <c r="NM56" s="212"/>
      <c r="NN56" s="212"/>
      <c r="NO56" s="212"/>
      <c r="NP56" s="212"/>
      <c r="NQ56" s="212"/>
      <c r="NR56" s="212"/>
      <c r="NS56" s="212"/>
      <c r="NT56" s="212"/>
      <c r="NU56" s="212"/>
      <c r="NV56" s="212"/>
      <c r="NW56" s="212"/>
      <c r="NX56" s="212"/>
      <c r="NY56" s="212"/>
      <c r="NZ56" s="212"/>
      <c r="OA56" s="212"/>
      <c r="OB56" s="212"/>
      <c r="OC56" s="212"/>
      <c r="OD56" s="212"/>
      <c r="OE56" s="212"/>
      <c r="OF56" s="212"/>
      <c r="OG56" s="212"/>
      <c r="OH56" s="212"/>
      <c r="OI56" s="212"/>
      <c r="OJ56" s="212"/>
      <c r="OK56" s="212"/>
      <c r="OL56" s="212"/>
      <c r="OM56" s="212"/>
      <c r="ON56" s="212"/>
      <c r="OO56" s="212"/>
      <c r="OP56" s="212"/>
      <c r="OQ56" s="212"/>
      <c r="OR56" s="212"/>
      <c r="OS56" s="212"/>
      <c r="OT56" s="212"/>
      <c r="OU56" s="212"/>
      <c r="OV56" s="212"/>
      <c r="OW56" s="212"/>
      <c r="OX56" s="212"/>
      <c r="OY56" s="212"/>
      <c r="OZ56" s="212"/>
      <c r="PA56" s="212"/>
      <c r="PB56" s="212"/>
      <c r="PC56" s="212"/>
      <c r="PD56" s="212"/>
      <c r="PE56" s="212"/>
      <c r="PF56" s="212"/>
      <c r="PG56" s="212"/>
      <c r="PH56" s="212"/>
      <c r="PI56" s="212"/>
      <c r="PJ56" s="212"/>
      <c r="PK56" s="212"/>
      <c r="PL56" s="212"/>
      <c r="PM56" s="212"/>
      <c r="PN56" s="212"/>
      <c r="PO56" s="212"/>
      <c r="PP56" s="212"/>
      <c r="PQ56" s="212"/>
      <c r="PR56" s="212"/>
      <c r="PS56" s="212"/>
      <c r="PT56" s="212"/>
      <c r="PU56" s="212"/>
      <c r="PV56" s="212"/>
      <c r="PW56" s="212"/>
      <c r="PX56" s="212"/>
      <c r="PY56" s="212"/>
      <c r="PZ56" s="212"/>
      <c r="QA56" s="212"/>
      <c r="QB56" s="212"/>
      <c r="QC56" s="212"/>
      <c r="QD56" s="212"/>
      <c r="QE56" s="212"/>
      <c r="QF56" s="212"/>
      <c r="QG56" s="212"/>
      <c r="QH56" s="212"/>
      <c r="QI56" s="212"/>
      <c r="QJ56" s="212"/>
      <c r="QK56" s="212"/>
      <c r="QL56" s="212"/>
      <c r="QM56" s="212"/>
      <c r="QN56" s="212"/>
      <c r="QO56" s="212"/>
      <c r="QP56" s="212"/>
      <c r="QQ56" s="212"/>
      <c r="QR56" s="212"/>
      <c r="QS56" s="212"/>
      <c r="QT56" s="212"/>
      <c r="QU56" s="212"/>
      <c r="QV56" s="212"/>
      <c r="QW56" s="212"/>
      <c r="QX56" s="212"/>
      <c r="QY56" s="212"/>
      <c r="QZ56" s="212"/>
      <c r="RA56" s="212"/>
      <c r="RB56" s="212"/>
      <c r="RC56" s="212"/>
      <c r="RD56" s="212"/>
      <c r="RE56" s="212"/>
      <c r="RF56" s="212"/>
      <c r="RG56" s="212"/>
      <c r="RH56" s="212"/>
      <c r="RI56" s="212"/>
      <c r="RJ56" s="212"/>
      <c r="RK56" s="212"/>
      <c r="RL56" s="212"/>
      <c r="RM56" s="212"/>
      <c r="RN56" s="212"/>
      <c r="RO56" s="212"/>
      <c r="RP56" s="212"/>
      <c r="RQ56" s="212"/>
      <c r="RR56" s="212"/>
      <c r="RS56" s="212"/>
      <c r="RT56" s="212"/>
      <c r="RU56" s="212"/>
      <c r="RV56" s="212"/>
      <c r="RW56" s="212"/>
      <c r="RX56" s="212"/>
      <c r="RY56" s="212"/>
      <c r="RZ56" s="212"/>
      <c r="SA56" s="212"/>
      <c r="SB56" s="212"/>
      <c r="SC56" s="212"/>
      <c r="SD56" s="212"/>
      <c r="SE56" s="212"/>
      <c r="SF56" s="212"/>
      <c r="SG56" s="212"/>
      <c r="SH56" s="212"/>
      <c r="SI56" s="212"/>
      <c r="SJ56" s="212"/>
      <c r="SK56" s="212"/>
      <c r="SL56" s="212"/>
      <c r="SM56" s="212"/>
      <c r="SN56" s="212"/>
      <c r="SO56" s="212"/>
      <c r="SP56" s="212"/>
      <c r="SQ56" s="212"/>
      <c r="SR56" s="212"/>
      <c r="SS56" s="212"/>
      <c r="ST56" s="212"/>
      <c r="SU56" s="212"/>
      <c r="SV56" s="212"/>
      <c r="SW56" s="212"/>
      <c r="SX56" s="212"/>
      <c r="SY56" s="212"/>
      <c r="SZ56" s="212"/>
      <c r="TA56" s="212"/>
      <c r="TB56" s="212"/>
      <c r="TC56" s="212"/>
      <c r="TD56" s="212"/>
      <c r="TE56" s="212"/>
      <c r="TF56" s="212"/>
      <c r="TG56" s="212"/>
      <c r="TH56" s="212"/>
      <c r="TI56" s="212"/>
      <c r="TJ56" s="212"/>
      <c r="TK56" s="212"/>
      <c r="TL56" s="212"/>
      <c r="TM56" s="212"/>
      <c r="TN56" s="212"/>
      <c r="TO56" s="212"/>
      <c r="TP56" s="212"/>
      <c r="TQ56" s="212"/>
      <c r="TR56" s="212"/>
      <c r="TS56" s="212"/>
      <c r="TT56" s="212"/>
      <c r="TU56" s="212"/>
      <c r="TV56" s="212"/>
      <c r="TW56" s="212"/>
      <c r="TX56" s="212"/>
      <c r="TY56" s="212"/>
      <c r="TZ56" s="212"/>
    </row>
    <row r="57" spans="1:546" ht="12.75">
      <c r="C57" s="115"/>
      <c r="D57" s="115"/>
      <c r="F57" s="65"/>
      <c r="H57" s="35"/>
      <c r="I57" s="36"/>
      <c r="J57" s="36"/>
      <c r="L57" s="39"/>
      <c r="M57" s="77"/>
      <c r="N57" s="40"/>
      <c r="P57" s="65"/>
      <c r="Q57" s="37"/>
      <c r="R57" s="37"/>
      <c r="T57" s="37"/>
      <c r="U57" s="37"/>
      <c r="V57" s="37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212"/>
      <c r="GV57" s="212"/>
      <c r="GW57" s="212"/>
      <c r="GX57" s="212"/>
      <c r="GY57" s="212"/>
      <c r="GZ57" s="212"/>
      <c r="HA57" s="212"/>
      <c r="HB57" s="212"/>
      <c r="HC57" s="212"/>
      <c r="HD57" s="212"/>
      <c r="HE57" s="212"/>
      <c r="HF57" s="212"/>
      <c r="HG57" s="212"/>
      <c r="HH57" s="212"/>
      <c r="HI57" s="212"/>
      <c r="HJ57" s="212"/>
      <c r="HK57" s="212"/>
      <c r="HL57" s="212"/>
      <c r="HM57" s="212"/>
      <c r="HN57" s="212"/>
      <c r="HO57" s="212"/>
      <c r="HP57" s="212"/>
      <c r="HQ57" s="212"/>
      <c r="HR57" s="212"/>
      <c r="HS57" s="212"/>
      <c r="HT57" s="212"/>
      <c r="HU57" s="212"/>
      <c r="HV57" s="212"/>
      <c r="HW57" s="212"/>
      <c r="HX57" s="212"/>
      <c r="HY57" s="212"/>
      <c r="HZ57" s="212"/>
      <c r="IA57" s="212"/>
      <c r="IB57" s="212"/>
      <c r="IC57" s="212"/>
      <c r="ID57" s="212"/>
      <c r="IE57" s="212"/>
      <c r="IF57" s="212"/>
      <c r="IG57" s="212"/>
      <c r="IH57" s="212"/>
      <c r="II57" s="212"/>
      <c r="IJ57" s="212"/>
      <c r="IK57" s="212"/>
      <c r="IL57" s="212"/>
      <c r="IM57" s="212"/>
      <c r="IN57" s="212"/>
      <c r="IO57" s="212"/>
      <c r="IP57" s="212"/>
      <c r="IQ57" s="212"/>
      <c r="IR57" s="212"/>
      <c r="IS57" s="212"/>
      <c r="IT57" s="212"/>
      <c r="IU57" s="212"/>
      <c r="IV57" s="212"/>
      <c r="IW57" s="212"/>
      <c r="IX57" s="212"/>
      <c r="IY57" s="212"/>
      <c r="IZ57" s="212"/>
      <c r="JA57" s="212"/>
      <c r="JB57" s="212"/>
      <c r="JC57" s="212"/>
      <c r="JD57" s="212"/>
      <c r="JE57" s="212"/>
      <c r="JF57" s="212"/>
      <c r="JG57" s="212"/>
      <c r="JH57" s="212"/>
      <c r="JI57" s="212"/>
      <c r="JJ57" s="212"/>
      <c r="JK57" s="212"/>
      <c r="JL57" s="212"/>
      <c r="JM57" s="212"/>
      <c r="JN57" s="212"/>
      <c r="JO57" s="212"/>
      <c r="JP57" s="212"/>
      <c r="JQ57" s="212"/>
      <c r="JR57" s="212"/>
      <c r="JS57" s="212"/>
      <c r="JT57" s="212"/>
      <c r="JU57" s="212"/>
      <c r="JV57" s="212"/>
      <c r="JW57" s="212"/>
      <c r="JX57" s="212"/>
      <c r="JY57" s="212"/>
      <c r="JZ57" s="212"/>
      <c r="KA57" s="212"/>
      <c r="KB57" s="212"/>
      <c r="KC57" s="212"/>
      <c r="KD57" s="212"/>
      <c r="KE57" s="212"/>
      <c r="KF57" s="212"/>
      <c r="KG57" s="212"/>
      <c r="KH57" s="212"/>
      <c r="KI57" s="212"/>
      <c r="KJ57" s="212"/>
      <c r="KK57" s="212"/>
      <c r="KL57" s="212"/>
      <c r="KM57" s="212"/>
      <c r="KN57" s="212"/>
      <c r="KO57" s="212"/>
      <c r="KP57" s="212"/>
      <c r="KQ57" s="212"/>
      <c r="KR57" s="212"/>
      <c r="KS57" s="212"/>
      <c r="KT57" s="212"/>
      <c r="KU57" s="212"/>
      <c r="KV57" s="212"/>
      <c r="KW57" s="212"/>
      <c r="KX57" s="212"/>
      <c r="KY57" s="212"/>
      <c r="KZ57" s="212"/>
      <c r="LA57" s="212"/>
      <c r="LB57" s="212"/>
      <c r="LC57" s="212"/>
      <c r="LD57" s="212"/>
      <c r="LE57" s="212"/>
      <c r="LF57" s="212"/>
      <c r="LG57" s="212"/>
      <c r="LH57" s="212"/>
      <c r="LI57" s="212"/>
      <c r="LJ57" s="212"/>
      <c r="LK57" s="212"/>
      <c r="LL57" s="212"/>
      <c r="LM57" s="212"/>
      <c r="LN57" s="212"/>
      <c r="LO57" s="212"/>
      <c r="LP57" s="212"/>
      <c r="LQ57" s="212"/>
      <c r="LR57" s="212"/>
      <c r="LS57" s="212"/>
      <c r="LT57" s="212"/>
      <c r="LU57" s="212"/>
      <c r="LV57" s="212"/>
      <c r="LW57" s="212"/>
      <c r="LX57" s="212"/>
      <c r="LY57" s="212"/>
      <c r="LZ57" s="212"/>
      <c r="MA57" s="212"/>
      <c r="MB57" s="212"/>
      <c r="MC57" s="212"/>
      <c r="MD57" s="212"/>
      <c r="ME57" s="212"/>
      <c r="MF57" s="212"/>
      <c r="MG57" s="212"/>
      <c r="MH57" s="212"/>
      <c r="MI57" s="212"/>
      <c r="MJ57" s="212"/>
      <c r="MK57" s="212"/>
      <c r="ML57" s="212"/>
      <c r="MM57" s="212"/>
      <c r="MN57" s="212"/>
      <c r="MO57" s="212"/>
      <c r="MP57" s="212"/>
      <c r="MQ57" s="212"/>
      <c r="MR57" s="212"/>
      <c r="MS57" s="212"/>
      <c r="MT57" s="212"/>
      <c r="MU57" s="212"/>
      <c r="MV57" s="212"/>
      <c r="MW57" s="212"/>
      <c r="MX57" s="212"/>
      <c r="MY57" s="212"/>
      <c r="MZ57" s="212"/>
      <c r="NA57" s="212"/>
      <c r="NB57" s="212"/>
      <c r="NC57" s="212"/>
      <c r="ND57" s="212"/>
      <c r="NE57" s="212"/>
      <c r="NF57" s="212"/>
      <c r="NG57" s="212"/>
      <c r="NH57" s="212"/>
      <c r="NI57" s="212"/>
      <c r="NJ57" s="212"/>
      <c r="NK57" s="212"/>
      <c r="NL57" s="212"/>
      <c r="NM57" s="212"/>
      <c r="NN57" s="212"/>
      <c r="NO57" s="212"/>
      <c r="NP57" s="212"/>
      <c r="NQ57" s="212"/>
      <c r="NR57" s="212"/>
      <c r="NS57" s="212"/>
      <c r="NT57" s="212"/>
      <c r="NU57" s="212"/>
      <c r="NV57" s="212"/>
      <c r="NW57" s="212"/>
      <c r="NX57" s="212"/>
      <c r="NY57" s="212"/>
      <c r="NZ57" s="212"/>
      <c r="OA57" s="212"/>
      <c r="OB57" s="212"/>
      <c r="OC57" s="212"/>
      <c r="OD57" s="212"/>
      <c r="OE57" s="212"/>
      <c r="OF57" s="212"/>
      <c r="OG57" s="212"/>
      <c r="OH57" s="212"/>
      <c r="OI57" s="212"/>
      <c r="OJ57" s="212"/>
      <c r="OK57" s="212"/>
      <c r="OL57" s="212"/>
      <c r="OM57" s="212"/>
      <c r="ON57" s="212"/>
      <c r="OO57" s="212"/>
      <c r="OP57" s="212"/>
      <c r="OQ57" s="212"/>
      <c r="OR57" s="212"/>
      <c r="OS57" s="212"/>
      <c r="OT57" s="212"/>
      <c r="OU57" s="212"/>
      <c r="OV57" s="212"/>
      <c r="OW57" s="212"/>
      <c r="OX57" s="212"/>
      <c r="OY57" s="212"/>
      <c r="OZ57" s="212"/>
      <c r="PA57" s="212"/>
      <c r="PB57" s="212"/>
      <c r="PC57" s="212"/>
      <c r="PD57" s="212"/>
      <c r="PE57" s="212"/>
      <c r="PF57" s="212"/>
      <c r="PG57" s="212"/>
      <c r="PH57" s="212"/>
      <c r="PI57" s="212"/>
      <c r="PJ57" s="212"/>
      <c r="PK57" s="212"/>
      <c r="PL57" s="212"/>
      <c r="PM57" s="212"/>
      <c r="PN57" s="212"/>
      <c r="PO57" s="212"/>
      <c r="PP57" s="212"/>
      <c r="PQ57" s="212"/>
      <c r="PR57" s="212"/>
      <c r="PS57" s="212"/>
      <c r="PT57" s="212"/>
      <c r="PU57" s="212"/>
      <c r="PV57" s="212"/>
      <c r="PW57" s="212"/>
      <c r="PX57" s="212"/>
      <c r="PY57" s="212"/>
      <c r="PZ57" s="212"/>
      <c r="QA57" s="212"/>
      <c r="QB57" s="212"/>
      <c r="QC57" s="212"/>
      <c r="QD57" s="212"/>
      <c r="QE57" s="212"/>
      <c r="QF57" s="212"/>
      <c r="QG57" s="212"/>
      <c r="QH57" s="212"/>
      <c r="QI57" s="212"/>
      <c r="QJ57" s="212"/>
      <c r="QK57" s="212"/>
      <c r="QL57" s="212"/>
      <c r="QM57" s="212"/>
      <c r="QN57" s="212"/>
      <c r="QO57" s="212"/>
      <c r="QP57" s="212"/>
      <c r="QQ57" s="212"/>
      <c r="QR57" s="212"/>
      <c r="QS57" s="212"/>
      <c r="QT57" s="212"/>
      <c r="QU57" s="212"/>
      <c r="QV57" s="212"/>
      <c r="QW57" s="212"/>
      <c r="QX57" s="212"/>
      <c r="QY57" s="212"/>
      <c r="QZ57" s="212"/>
      <c r="RA57" s="212"/>
      <c r="RB57" s="212"/>
      <c r="RC57" s="212"/>
      <c r="RD57" s="212"/>
      <c r="RE57" s="212"/>
      <c r="RF57" s="212"/>
      <c r="RG57" s="212"/>
      <c r="RH57" s="212"/>
      <c r="RI57" s="212"/>
      <c r="RJ57" s="212"/>
      <c r="RK57" s="212"/>
      <c r="RL57" s="212"/>
      <c r="RM57" s="212"/>
      <c r="RN57" s="212"/>
      <c r="RO57" s="212"/>
      <c r="RP57" s="212"/>
      <c r="RQ57" s="212"/>
      <c r="RR57" s="212"/>
      <c r="RS57" s="212"/>
      <c r="RT57" s="212"/>
      <c r="RU57" s="212"/>
      <c r="RV57" s="212"/>
      <c r="RW57" s="212"/>
      <c r="RX57" s="212"/>
      <c r="RY57" s="212"/>
      <c r="RZ57" s="212"/>
      <c r="SA57" s="212"/>
      <c r="SB57" s="212"/>
      <c r="SC57" s="212"/>
      <c r="SD57" s="212"/>
      <c r="SE57" s="212"/>
      <c r="SF57" s="212"/>
      <c r="SG57" s="212"/>
      <c r="SH57" s="212"/>
      <c r="SI57" s="212"/>
      <c r="SJ57" s="212"/>
      <c r="SK57" s="212"/>
      <c r="SL57" s="212"/>
      <c r="SM57" s="212"/>
      <c r="SN57" s="212"/>
      <c r="SO57" s="212"/>
      <c r="SP57" s="212"/>
      <c r="SQ57" s="212"/>
      <c r="SR57" s="212"/>
      <c r="SS57" s="212"/>
      <c r="ST57" s="212"/>
      <c r="SU57" s="212"/>
      <c r="SV57" s="212"/>
      <c r="SW57" s="212"/>
      <c r="SX57" s="212"/>
      <c r="SY57" s="212"/>
      <c r="SZ57" s="212"/>
      <c r="TA57" s="212"/>
      <c r="TB57" s="212"/>
      <c r="TC57" s="212"/>
      <c r="TD57" s="212"/>
      <c r="TE57" s="212"/>
      <c r="TF57" s="212"/>
      <c r="TG57" s="212"/>
      <c r="TH57" s="212"/>
      <c r="TI57" s="212"/>
      <c r="TJ57" s="212"/>
      <c r="TK57" s="212"/>
      <c r="TL57" s="212"/>
      <c r="TM57" s="212"/>
      <c r="TN57" s="212"/>
      <c r="TO57" s="212"/>
      <c r="TP57" s="212"/>
      <c r="TQ57" s="212"/>
      <c r="TR57" s="212"/>
      <c r="TS57" s="212"/>
      <c r="TT57" s="212"/>
      <c r="TU57" s="212"/>
      <c r="TV57" s="212"/>
      <c r="TW57" s="212"/>
      <c r="TX57" s="212"/>
      <c r="TY57" s="212"/>
      <c r="TZ57" s="212"/>
    </row>
    <row r="58" spans="1:546">
      <c r="E58" s="172"/>
      <c r="F58" s="46"/>
      <c r="G58" s="172"/>
      <c r="H58" s="172"/>
      <c r="I58" s="115"/>
      <c r="J58" s="115"/>
      <c r="K58" s="115"/>
      <c r="L58" s="115"/>
      <c r="T58" s="39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/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/>
      <c r="HK58" s="212"/>
      <c r="HL58" s="212"/>
      <c r="HM58" s="212"/>
      <c r="HN58" s="212"/>
      <c r="HO58" s="212"/>
      <c r="HP58" s="212"/>
      <c r="HQ58" s="212"/>
      <c r="HR58" s="212"/>
      <c r="HS58" s="212"/>
      <c r="HT58" s="212"/>
      <c r="HU58" s="212"/>
      <c r="HV58" s="212"/>
      <c r="HW58" s="212"/>
      <c r="HX58" s="212"/>
      <c r="HY58" s="212"/>
      <c r="HZ58" s="212"/>
      <c r="IA58" s="212"/>
      <c r="IB58" s="212"/>
      <c r="IC58" s="212"/>
      <c r="ID58" s="212"/>
      <c r="IE58" s="212"/>
      <c r="IF58" s="212"/>
      <c r="IG58" s="212"/>
      <c r="IH58" s="212"/>
      <c r="II58" s="212"/>
      <c r="IJ58" s="212"/>
      <c r="IK58" s="212"/>
      <c r="IL58" s="212"/>
      <c r="IM58" s="212"/>
      <c r="IN58" s="212"/>
      <c r="IO58" s="212"/>
      <c r="IP58" s="212"/>
      <c r="IQ58" s="212"/>
      <c r="IR58" s="212"/>
      <c r="IS58" s="212"/>
      <c r="IT58" s="212"/>
      <c r="IU58" s="212"/>
      <c r="IV58" s="212"/>
      <c r="IW58" s="212"/>
      <c r="IX58" s="212"/>
      <c r="IY58" s="212"/>
      <c r="IZ58" s="212"/>
      <c r="JA58" s="212"/>
      <c r="JB58" s="212"/>
      <c r="JC58" s="212"/>
      <c r="JD58" s="212"/>
      <c r="JE58" s="212"/>
      <c r="JF58" s="212"/>
      <c r="JG58" s="212"/>
      <c r="JH58" s="212"/>
      <c r="JI58" s="212"/>
      <c r="JJ58" s="212"/>
      <c r="JK58" s="212"/>
      <c r="JL58" s="212"/>
      <c r="JM58" s="212"/>
      <c r="JN58" s="212"/>
      <c r="JO58" s="212"/>
      <c r="JP58" s="212"/>
      <c r="JQ58" s="212"/>
      <c r="JR58" s="212"/>
      <c r="JS58" s="212"/>
      <c r="JT58" s="212"/>
      <c r="JU58" s="212"/>
      <c r="JV58" s="212"/>
      <c r="JW58" s="212"/>
      <c r="JX58" s="212"/>
      <c r="JY58" s="212"/>
      <c r="JZ58" s="212"/>
      <c r="KA58" s="212"/>
      <c r="KB58" s="212"/>
      <c r="KC58" s="212"/>
      <c r="KD58" s="212"/>
      <c r="KE58" s="212"/>
      <c r="KF58" s="212"/>
      <c r="KG58" s="212"/>
      <c r="KH58" s="212"/>
      <c r="KI58" s="212"/>
      <c r="KJ58" s="212"/>
      <c r="KK58" s="212"/>
      <c r="KL58" s="212"/>
      <c r="KM58" s="212"/>
      <c r="KN58" s="212"/>
      <c r="KO58" s="212"/>
      <c r="KP58" s="212"/>
      <c r="KQ58" s="212"/>
      <c r="KR58" s="212"/>
      <c r="KS58" s="212"/>
      <c r="KT58" s="212"/>
      <c r="KU58" s="212"/>
      <c r="KV58" s="212"/>
      <c r="KW58" s="212"/>
      <c r="KX58" s="212"/>
      <c r="KY58" s="212"/>
      <c r="KZ58" s="212"/>
      <c r="LA58" s="212"/>
      <c r="LB58" s="212"/>
      <c r="LC58" s="212"/>
      <c r="LD58" s="212"/>
      <c r="LE58" s="212"/>
      <c r="LF58" s="212"/>
      <c r="LG58" s="212"/>
      <c r="LH58" s="212"/>
      <c r="LI58" s="212"/>
      <c r="LJ58" s="212"/>
      <c r="LK58" s="212"/>
      <c r="LL58" s="212"/>
      <c r="LM58" s="212"/>
      <c r="LN58" s="212"/>
      <c r="LO58" s="212"/>
      <c r="LP58" s="212"/>
      <c r="LQ58" s="212"/>
      <c r="LR58" s="212"/>
      <c r="LS58" s="212"/>
      <c r="LT58" s="212"/>
      <c r="LU58" s="212"/>
      <c r="LV58" s="212"/>
      <c r="LW58" s="212"/>
      <c r="LX58" s="212"/>
      <c r="LY58" s="212"/>
      <c r="LZ58" s="212"/>
      <c r="MA58" s="212"/>
      <c r="MB58" s="212"/>
      <c r="MC58" s="212"/>
      <c r="MD58" s="212"/>
      <c r="ME58" s="212"/>
      <c r="MF58" s="212"/>
      <c r="MG58" s="212"/>
      <c r="MH58" s="212"/>
      <c r="MI58" s="212"/>
      <c r="MJ58" s="212"/>
      <c r="MK58" s="212"/>
      <c r="ML58" s="212"/>
      <c r="MM58" s="212"/>
      <c r="MN58" s="212"/>
      <c r="MO58" s="212"/>
      <c r="MP58" s="212"/>
      <c r="MQ58" s="212"/>
      <c r="MR58" s="212"/>
      <c r="MS58" s="212"/>
      <c r="MT58" s="212"/>
      <c r="MU58" s="212"/>
      <c r="MV58" s="212"/>
      <c r="MW58" s="212"/>
      <c r="MX58" s="212"/>
      <c r="MY58" s="212"/>
      <c r="MZ58" s="212"/>
      <c r="NA58" s="212"/>
      <c r="NB58" s="212"/>
      <c r="NC58" s="212"/>
      <c r="ND58" s="212"/>
      <c r="NE58" s="212"/>
      <c r="NF58" s="212"/>
      <c r="NG58" s="212"/>
      <c r="NH58" s="212"/>
      <c r="NI58" s="212"/>
      <c r="NJ58" s="212"/>
      <c r="NK58" s="212"/>
      <c r="NL58" s="212"/>
      <c r="NM58" s="212"/>
      <c r="NN58" s="212"/>
      <c r="NO58" s="212"/>
      <c r="NP58" s="212"/>
      <c r="NQ58" s="212"/>
      <c r="NR58" s="212"/>
      <c r="NS58" s="212"/>
      <c r="NT58" s="212"/>
      <c r="NU58" s="212"/>
      <c r="NV58" s="212"/>
      <c r="NW58" s="212"/>
      <c r="NX58" s="212"/>
      <c r="NY58" s="212"/>
      <c r="NZ58" s="212"/>
      <c r="OA58" s="212"/>
      <c r="OB58" s="212"/>
      <c r="OC58" s="212"/>
      <c r="OD58" s="212"/>
      <c r="OE58" s="212"/>
      <c r="OF58" s="212"/>
      <c r="OG58" s="212"/>
      <c r="OH58" s="212"/>
      <c r="OI58" s="212"/>
      <c r="OJ58" s="212"/>
      <c r="OK58" s="212"/>
      <c r="OL58" s="212"/>
      <c r="OM58" s="212"/>
      <c r="ON58" s="212"/>
      <c r="OO58" s="212"/>
      <c r="OP58" s="212"/>
      <c r="OQ58" s="212"/>
      <c r="OR58" s="212"/>
      <c r="OS58" s="212"/>
      <c r="OT58" s="212"/>
      <c r="OU58" s="212"/>
      <c r="OV58" s="212"/>
      <c r="OW58" s="212"/>
      <c r="OX58" s="212"/>
      <c r="OY58" s="212"/>
      <c r="OZ58" s="212"/>
      <c r="PA58" s="212"/>
      <c r="PB58" s="212"/>
      <c r="PC58" s="212"/>
      <c r="PD58" s="212"/>
      <c r="PE58" s="212"/>
      <c r="PF58" s="212"/>
      <c r="PG58" s="212"/>
      <c r="PH58" s="212"/>
      <c r="PI58" s="212"/>
      <c r="PJ58" s="212"/>
      <c r="PK58" s="212"/>
      <c r="PL58" s="212"/>
      <c r="PM58" s="212"/>
      <c r="PN58" s="212"/>
      <c r="PO58" s="212"/>
      <c r="PP58" s="212"/>
      <c r="PQ58" s="212"/>
      <c r="PR58" s="212"/>
      <c r="PS58" s="212"/>
      <c r="PT58" s="212"/>
      <c r="PU58" s="212"/>
      <c r="PV58" s="212"/>
      <c r="PW58" s="212"/>
      <c r="PX58" s="212"/>
      <c r="PY58" s="212"/>
      <c r="PZ58" s="212"/>
      <c r="QA58" s="212"/>
      <c r="QB58" s="212"/>
      <c r="QC58" s="212"/>
      <c r="QD58" s="212"/>
      <c r="QE58" s="212"/>
      <c r="QF58" s="212"/>
      <c r="QG58" s="212"/>
      <c r="QH58" s="212"/>
      <c r="QI58" s="212"/>
      <c r="QJ58" s="212"/>
      <c r="QK58" s="212"/>
      <c r="QL58" s="212"/>
      <c r="QM58" s="212"/>
      <c r="QN58" s="212"/>
      <c r="QO58" s="212"/>
      <c r="QP58" s="212"/>
      <c r="QQ58" s="212"/>
      <c r="QR58" s="212"/>
      <c r="QS58" s="212"/>
      <c r="QT58" s="212"/>
      <c r="QU58" s="212"/>
      <c r="QV58" s="212"/>
      <c r="QW58" s="212"/>
      <c r="QX58" s="212"/>
      <c r="QY58" s="212"/>
      <c r="QZ58" s="212"/>
      <c r="RA58" s="212"/>
      <c r="RB58" s="212"/>
      <c r="RC58" s="212"/>
      <c r="RD58" s="212"/>
      <c r="RE58" s="212"/>
      <c r="RF58" s="212"/>
      <c r="RG58" s="212"/>
      <c r="RH58" s="212"/>
      <c r="RI58" s="212"/>
      <c r="RJ58" s="212"/>
      <c r="RK58" s="212"/>
      <c r="RL58" s="212"/>
      <c r="RM58" s="212"/>
      <c r="RN58" s="212"/>
      <c r="RO58" s="212"/>
      <c r="RP58" s="212"/>
      <c r="RQ58" s="212"/>
      <c r="RR58" s="212"/>
      <c r="RS58" s="212"/>
      <c r="RT58" s="212"/>
      <c r="RU58" s="212"/>
      <c r="RV58" s="212"/>
      <c r="RW58" s="212"/>
      <c r="RX58" s="212"/>
      <c r="RY58" s="212"/>
      <c r="RZ58" s="212"/>
      <c r="SA58" s="212"/>
      <c r="SB58" s="212"/>
      <c r="SC58" s="212"/>
      <c r="SD58" s="212"/>
      <c r="SE58" s="212"/>
      <c r="SF58" s="212"/>
      <c r="SG58" s="212"/>
      <c r="SH58" s="212"/>
      <c r="SI58" s="212"/>
      <c r="SJ58" s="212"/>
      <c r="SK58" s="212"/>
      <c r="SL58" s="212"/>
      <c r="SM58" s="212"/>
      <c r="SN58" s="212"/>
      <c r="SO58" s="212"/>
      <c r="SP58" s="212"/>
      <c r="SQ58" s="212"/>
      <c r="SR58" s="212"/>
      <c r="SS58" s="212"/>
      <c r="ST58" s="212"/>
      <c r="SU58" s="212"/>
      <c r="SV58" s="212"/>
      <c r="SW58" s="212"/>
      <c r="SX58" s="212"/>
      <c r="SY58" s="212"/>
      <c r="SZ58" s="212"/>
      <c r="TA58" s="212"/>
      <c r="TB58" s="212"/>
      <c r="TC58" s="212"/>
      <c r="TD58" s="212"/>
      <c r="TE58" s="212"/>
      <c r="TF58" s="212"/>
      <c r="TG58" s="212"/>
      <c r="TH58" s="212"/>
      <c r="TI58" s="212"/>
      <c r="TJ58" s="212"/>
      <c r="TK58" s="212"/>
      <c r="TL58" s="212"/>
      <c r="TM58" s="212"/>
      <c r="TN58" s="212"/>
      <c r="TO58" s="212"/>
      <c r="TP58" s="212"/>
      <c r="TQ58" s="212"/>
      <c r="TR58" s="212"/>
      <c r="TS58" s="212"/>
      <c r="TT58" s="212"/>
      <c r="TU58" s="212"/>
      <c r="TV58" s="212"/>
      <c r="TW58" s="212"/>
      <c r="TX58" s="212"/>
      <c r="TY58" s="212"/>
      <c r="TZ58" s="212"/>
    </row>
    <row r="59" spans="1:546" ht="12.75">
      <c r="T59" s="39"/>
    </row>
    <row r="60" spans="1:546" ht="12.75">
      <c r="T60" s="39"/>
    </row>
    <row r="61" spans="1:546" ht="12.75">
      <c r="T61" s="39"/>
    </row>
    <row r="62" spans="1:546" ht="12.75">
      <c r="T62" s="39"/>
    </row>
    <row r="63" spans="1:546" ht="12.75">
      <c r="T63" s="82"/>
    </row>
    <row r="64" spans="1:546" ht="12.75">
      <c r="T64" s="82"/>
    </row>
    <row r="65" spans="20:20" ht="12.75">
      <c r="T65" s="82"/>
    </row>
    <row r="66" spans="20:20" ht="12.75">
      <c r="T66" s="82"/>
    </row>
    <row r="67" spans="20:20" ht="12.75">
      <c r="T67" s="82"/>
    </row>
    <row r="68" spans="20:20" ht="12.75">
      <c r="T68" s="82"/>
    </row>
  </sheetData>
  <sheetProtection algorithmName="SHA-512" hashValue="U8xMe1WCvscjocbbUH8vNLxodWMAccQWsC2Yq1TZT5On4a3I3AmAFE/b+9Wk7l38i+u/yJQBRicTUHcsWTDhBw==" saltValue="ifA4E9t93PaQPaENkmERAw==" spinCount="100000" sheet="1" formatCells="0" selectLockedCells="1"/>
  <mergeCells count="10">
    <mergeCell ref="J43:K43"/>
    <mergeCell ref="J44:K44"/>
    <mergeCell ref="J45:K45"/>
    <mergeCell ref="J46:K46"/>
    <mergeCell ref="J42:K42"/>
    <mergeCell ref="D10:E10"/>
    <mergeCell ref="A24:B24"/>
    <mergeCell ref="D24:E24"/>
    <mergeCell ref="A31:B31"/>
    <mergeCell ref="D31:E31"/>
  </mergeCells>
  <conditionalFormatting sqref="Q1:Q50 Q58:Q65525 I51:I57">
    <cfRule type="expression" dxfId="1" priority="1" stopIfTrue="1">
      <formula>I1-ROUND(I1,0)&lt;&gt;0</formula>
    </cfRule>
  </conditionalFormatting>
  <pageMargins left="0.7" right="0.7" top="0.75" bottom="0.75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2"/>
  <sheetViews>
    <sheetView view="pageBreakPreview" topLeftCell="A7" zoomScaleNormal="100" zoomScaleSheetLayoutView="100" workbookViewId="0">
      <selection activeCell="E23" sqref="E23"/>
    </sheetView>
  </sheetViews>
  <sheetFormatPr defaultRowHeight="15"/>
  <cols>
    <col min="1" max="1" width="38" style="34" customWidth="1"/>
    <col min="2" max="2" width="20.140625" style="34" customWidth="1"/>
    <col min="3" max="3" width="8.42578125" style="80" customWidth="1"/>
    <col min="4" max="7" width="8.5703125" style="34" customWidth="1"/>
    <col min="8" max="8" width="22.85546875" style="34" customWidth="1"/>
    <col min="9" max="9" width="11.5703125" style="34" customWidth="1"/>
    <col min="10" max="10" width="6.5703125" style="34" customWidth="1"/>
    <col min="11" max="11" width="8" style="33" customWidth="1"/>
    <col min="12" max="12" width="9.140625" style="34"/>
    <col min="13" max="13" width="8.42578125" style="35" hidden="1" customWidth="1"/>
    <col min="14" max="14" width="15.42578125" style="36" bestFit="1" customWidth="1"/>
    <col min="15" max="15" width="8.7109375" style="36" hidden="1" customWidth="1"/>
    <col min="16" max="16" width="9.140625" style="37"/>
    <col min="17" max="17" width="26" style="38" bestFit="1" customWidth="1"/>
    <col min="18" max="18" width="9.28515625" style="39" customWidth="1"/>
    <col min="19" max="19" width="18.28515625" style="40" bestFit="1" customWidth="1"/>
    <col min="20" max="20" width="6.7109375" style="37" customWidth="1"/>
    <col min="21" max="21" width="6.7109375" style="65" customWidth="1"/>
    <col min="22" max="27" width="6.7109375" style="37" customWidth="1"/>
    <col min="28" max="256" width="9.140625" style="34"/>
    <col min="257" max="257" width="31.85546875" style="34" customWidth="1"/>
    <col min="258" max="258" width="20.140625" style="34" customWidth="1"/>
    <col min="259" max="259" width="8.42578125" style="34" customWidth="1"/>
    <col min="260" max="263" width="8.5703125" style="34" customWidth="1"/>
    <col min="264" max="264" width="16.7109375" style="34" customWidth="1"/>
    <col min="265" max="265" width="0.7109375" style="34" customWidth="1"/>
    <col min="266" max="266" width="6.5703125" style="34" customWidth="1"/>
    <col min="267" max="267" width="0" style="34" hidden="1" customWidth="1"/>
    <col min="268" max="268" width="9.140625" style="34"/>
    <col min="269" max="269" width="0" style="34" hidden="1" customWidth="1"/>
    <col min="270" max="270" width="15.42578125" style="34" bestFit="1" customWidth="1"/>
    <col min="271" max="271" width="0" style="34" hidden="1" customWidth="1"/>
    <col min="272" max="272" width="9.140625" style="34"/>
    <col min="273" max="273" width="26" style="34" bestFit="1" customWidth="1"/>
    <col min="274" max="274" width="9.28515625" style="34" customWidth="1"/>
    <col min="275" max="275" width="18.28515625" style="34" bestFit="1" customWidth="1"/>
    <col min="276" max="283" width="6.7109375" style="34" customWidth="1"/>
    <col min="284" max="512" width="9.140625" style="34"/>
    <col min="513" max="513" width="31.85546875" style="34" customWidth="1"/>
    <col min="514" max="514" width="20.140625" style="34" customWidth="1"/>
    <col min="515" max="515" width="8.42578125" style="34" customWidth="1"/>
    <col min="516" max="519" width="8.5703125" style="34" customWidth="1"/>
    <col min="520" max="520" width="16.7109375" style="34" customWidth="1"/>
    <col min="521" max="521" width="0.7109375" style="34" customWidth="1"/>
    <col min="522" max="522" width="6.5703125" style="34" customWidth="1"/>
    <col min="523" max="523" width="0" style="34" hidden="1" customWidth="1"/>
    <col min="524" max="524" width="9.140625" style="34"/>
    <col min="525" max="525" width="0" style="34" hidden="1" customWidth="1"/>
    <col min="526" max="526" width="15.42578125" style="34" bestFit="1" customWidth="1"/>
    <col min="527" max="527" width="0" style="34" hidden="1" customWidth="1"/>
    <col min="528" max="528" width="9.140625" style="34"/>
    <col min="529" max="529" width="26" style="34" bestFit="1" customWidth="1"/>
    <col min="530" max="530" width="9.28515625" style="34" customWidth="1"/>
    <col min="531" max="531" width="18.28515625" style="34" bestFit="1" customWidth="1"/>
    <col min="532" max="539" width="6.7109375" style="34" customWidth="1"/>
    <col min="540" max="768" width="9.140625" style="34"/>
    <col min="769" max="769" width="31.85546875" style="34" customWidth="1"/>
    <col min="770" max="770" width="20.140625" style="34" customWidth="1"/>
    <col min="771" max="771" width="8.42578125" style="34" customWidth="1"/>
    <col min="772" max="775" width="8.5703125" style="34" customWidth="1"/>
    <col min="776" max="776" width="16.7109375" style="34" customWidth="1"/>
    <col min="777" max="777" width="0.7109375" style="34" customWidth="1"/>
    <col min="778" max="778" width="6.5703125" style="34" customWidth="1"/>
    <col min="779" max="779" width="0" style="34" hidden="1" customWidth="1"/>
    <col min="780" max="780" width="9.140625" style="34"/>
    <col min="781" max="781" width="0" style="34" hidden="1" customWidth="1"/>
    <col min="782" max="782" width="15.42578125" style="34" bestFit="1" customWidth="1"/>
    <col min="783" max="783" width="0" style="34" hidden="1" customWidth="1"/>
    <col min="784" max="784" width="9.140625" style="34"/>
    <col min="785" max="785" width="26" style="34" bestFit="1" customWidth="1"/>
    <col min="786" max="786" width="9.28515625" style="34" customWidth="1"/>
    <col min="787" max="787" width="18.28515625" style="34" bestFit="1" customWidth="1"/>
    <col min="788" max="795" width="6.7109375" style="34" customWidth="1"/>
    <col min="796" max="1024" width="9.140625" style="34"/>
    <col min="1025" max="1025" width="31.85546875" style="34" customWidth="1"/>
    <col min="1026" max="1026" width="20.140625" style="34" customWidth="1"/>
    <col min="1027" max="1027" width="8.42578125" style="34" customWidth="1"/>
    <col min="1028" max="1031" width="8.5703125" style="34" customWidth="1"/>
    <col min="1032" max="1032" width="16.7109375" style="34" customWidth="1"/>
    <col min="1033" max="1033" width="0.7109375" style="34" customWidth="1"/>
    <col min="1034" max="1034" width="6.5703125" style="34" customWidth="1"/>
    <col min="1035" max="1035" width="0" style="34" hidden="1" customWidth="1"/>
    <col min="1036" max="1036" width="9.140625" style="34"/>
    <col min="1037" max="1037" width="0" style="34" hidden="1" customWidth="1"/>
    <col min="1038" max="1038" width="15.42578125" style="34" bestFit="1" customWidth="1"/>
    <col min="1039" max="1039" width="0" style="34" hidden="1" customWidth="1"/>
    <col min="1040" max="1040" width="9.140625" style="34"/>
    <col min="1041" max="1041" width="26" style="34" bestFit="1" customWidth="1"/>
    <col min="1042" max="1042" width="9.28515625" style="34" customWidth="1"/>
    <col min="1043" max="1043" width="18.28515625" style="34" bestFit="1" customWidth="1"/>
    <col min="1044" max="1051" width="6.7109375" style="34" customWidth="1"/>
    <col min="1052" max="1280" width="9.140625" style="34"/>
    <col min="1281" max="1281" width="31.85546875" style="34" customWidth="1"/>
    <col min="1282" max="1282" width="20.140625" style="34" customWidth="1"/>
    <col min="1283" max="1283" width="8.42578125" style="34" customWidth="1"/>
    <col min="1284" max="1287" width="8.5703125" style="34" customWidth="1"/>
    <col min="1288" max="1288" width="16.7109375" style="34" customWidth="1"/>
    <col min="1289" max="1289" width="0.7109375" style="34" customWidth="1"/>
    <col min="1290" max="1290" width="6.5703125" style="34" customWidth="1"/>
    <col min="1291" max="1291" width="0" style="34" hidden="1" customWidth="1"/>
    <col min="1292" max="1292" width="9.140625" style="34"/>
    <col min="1293" max="1293" width="0" style="34" hidden="1" customWidth="1"/>
    <col min="1294" max="1294" width="15.42578125" style="34" bestFit="1" customWidth="1"/>
    <col min="1295" max="1295" width="0" style="34" hidden="1" customWidth="1"/>
    <col min="1296" max="1296" width="9.140625" style="34"/>
    <col min="1297" max="1297" width="26" style="34" bestFit="1" customWidth="1"/>
    <col min="1298" max="1298" width="9.28515625" style="34" customWidth="1"/>
    <col min="1299" max="1299" width="18.28515625" style="34" bestFit="1" customWidth="1"/>
    <col min="1300" max="1307" width="6.7109375" style="34" customWidth="1"/>
    <col min="1308" max="1536" width="9.140625" style="34"/>
    <col min="1537" max="1537" width="31.85546875" style="34" customWidth="1"/>
    <col min="1538" max="1538" width="20.140625" style="34" customWidth="1"/>
    <col min="1539" max="1539" width="8.42578125" style="34" customWidth="1"/>
    <col min="1540" max="1543" width="8.5703125" style="34" customWidth="1"/>
    <col min="1544" max="1544" width="16.7109375" style="34" customWidth="1"/>
    <col min="1545" max="1545" width="0.7109375" style="34" customWidth="1"/>
    <col min="1546" max="1546" width="6.5703125" style="34" customWidth="1"/>
    <col min="1547" max="1547" width="0" style="34" hidden="1" customWidth="1"/>
    <col min="1548" max="1548" width="9.140625" style="34"/>
    <col min="1549" max="1549" width="0" style="34" hidden="1" customWidth="1"/>
    <col min="1550" max="1550" width="15.42578125" style="34" bestFit="1" customWidth="1"/>
    <col min="1551" max="1551" width="0" style="34" hidden="1" customWidth="1"/>
    <col min="1552" max="1552" width="9.140625" style="34"/>
    <col min="1553" max="1553" width="26" style="34" bestFit="1" customWidth="1"/>
    <col min="1554" max="1554" width="9.28515625" style="34" customWidth="1"/>
    <col min="1555" max="1555" width="18.28515625" style="34" bestFit="1" customWidth="1"/>
    <col min="1556" max="1563" width="6.7109375" style="34" customWidth="1"/>
    <col min="1564" max="1792" width="9.140625" style="34"/>
    <col min="1793" max="1793" width="31.85546875" style="34" customWidth="1"/>
    <col min="1794" max="1794" width="20.140625" style="34" customWidth="1"/>
    <col min="1795" max="1795" width="8.42578125" style="34" customWidth="1"/>
    <col min="1796" max="1799" width="8.5703125" style="34" customWidth="1"/>
    <col min="1800" max="1800" width="16.7109375" style="34" customWidth="1"/>
    <col min="1801" max="1801" width="0.7109375" style="34" customWidth="1"/>
    <col min="1802" max="1802" width="6.5703125" style="34" customWidth="1"/>
    <col min="1803" max="1803" width="0" style="34" hidden="1" customWidth="1"/>
    <col min="1804" max="1804" width="9.140625" style="34"/>
    <col min="1805" max="1805" width="0" style="34" hidden="1" customWidth="1"/>
    <col min="1806" max="1806" width="15.42578125" style="34" bestFit="1" customWidth="1"/>
    <col min="1807" max="1807" width="0" style="34" hidden="1" customWidth="1"/>
    <col min="1808" max="1808" width="9.140625" style="34"/>
    <col min="1809" max="1809" width="26" style="34" bestFit="1" customWidth="1"/>
    <col min="1810" max="1810" width="9.28515625" style="34" customWidth="1"/>
    <col min="1811" max="1811" width="18.28515625" style="34" bestFit="1" customWidth="1"/>
    <col min="1812" max="1819" width="6.7109375" style="34" customWidth="1"/>
    <col min="1820" max="2048" width="9.140625" style="34"/>
    <col min="2049" max="2049" width="31.85546875" style="34" customWidth="1"/>
    <col min="2050" max="2050" width="20.140625" style="34" customWidth="1"/>
    <col min="2051" max="2051" width="8.42578125" style="34" customWidth="1"/>
    <col min="2052" max="2055" width="8.5703125" style="34" customWidth="1"/>
    <col min="2056" max="2056" width="16.7109375" style="34" customWidth="1"/>
    <col min="2057" max="2057" width="0.7109375" style="34" customWidth="1"/>
    <col min="2058" max="2058" width="6.5703125" style="34" customWidth="1"/>
    <col min="2059" max="2059" width="0" style="34" hidden="1" customWidth="1"/>
    <col min="2060" max="2060" width="9.140625" style="34"/>
    <col min="2061" max="2061" width="0" style="34" hidden="1" customWidth="1"/>
    <col min="2062" max="2062" width="15.42578125" style="34" bestFit="1" customWidth="1"/>
    <col min="2063" max="2063" width="0" style="34" hidden="1" customWidth="1"/>
    <col min="2064" max="2064" width="9.140625" style="34"/>
    <col min="2065" max="2065" width="26" style="34" bestFit="1" customWidth="1"/>
    <col min="2066" max="2066" width="9.28515625" style="34" customWidth="1"/>
    <col min="2067" max="2067" width="18.28515625" style="34" bestFit="1" customWidth="1"/>
    <col min="2068" max="2075" width="6.7109375" style="34" customWidth="1"/>
    <col min="2076" max="2304" width="9.140625" style="34"/>
    <col min="2305" max="2305" width="31.85546875" style="34" customWidth="1"/>
    <col min="2306" max="2306" width="20.140625" style="34" customWidth="1"/>
    <col min="2307" max="2307" width="8.42578125" style="34" customWidth="1"/>
    <col min="2308" max="2311" width="8.5703125" style="34" customWidth="1"/>
    <col min="2312" max="2312" width="16.7109375" style="34" customWidth="1"/>
    <col min="2313" max="2313" width="0.7109375" style="34" customWidth="1"/>
    <col min="2314" max="2314" width="6.5703125" style="34" customWidth="1"/>
    <col min="2315" max="2315" width="0" style="34" hidden="1" customWidth="1"/>
    <col min="2316" max="2316" width="9.140625" style="34"/>
    <col min="2317" max="2317" width="0" style="34" hidden="1" customWidth="1"/>
    <col min="2318" max="2318" width="15.42578125" style="34" bestFit="1" customWidth="1"/>
    <col min="2319" max="2319" width="0" style="34" hidden="1" customWidth="1"/>
    <col min="2320" max="2320" width="9.140625" style="34"/>
    <col min="2321" max="2321" width="26" style="34" bestFit="1" customWidth="1"/>
    <col min="2322" max="2322" width="9.28515625" style="34" customWidth="1"/>
    <col min="2323" max="2323" width="18.28515625" style="34" bestFit="1" customWidth="1"/>
    <col min="2324" max="2331" width="6.7109375" style="34" customWidth="1"/>
    <col min="2332" max="2560" width="9.140625" style="34"/>
    <col min="2561" max="2561" width="31.85546875" style="34" customWidth="1"/>
    <col min="2562" max="2562" width="20.140625" style="34" customWidth="1"/>
    <col min="2563" max="2563" width="8.42578125" style="34" customWidth="1"/>
    <col min="2564" max="2567" width="8.5703125" style="34" customWidth="1"/>
    <col min="2568" max="2568" width="16.7109375" style="34" customWidth="1"/>
    <col min="2569" max="2569" width="0.7109375" style="34" customWidth="1"/>
    <col min="2570" max="2570" width="6.5703125" style="34" customWidth="1"/>
    <col min="2571" max="2571" width="0" style="34" hidden="1" customWidth="1"/>
    <col min="2572" max="2572" width="9.140625" style="34"/>
    <col min="2573" max="2573" width="0" style="34" hidden="1" customWidth="1"/>
    <col min="2574" max="2574" width="15.42578125" style="34" bestFit="1" customWidth="1"/>
    <col min="2575" max="2575" width="0" style="34" hidden="1" customWidth="1"/>
    <col min="2576" max="2576" width="9.140625" style="34"/>
    <col min="2577" max="2577" width="26" style="34" bestFit="1" customWidth="1"/>
    <col min="2578" max="2578" width="9.28515625" style="34" customWidth="1"/>
    <col min="2579" max="2579" width="18.28515625" style="34" bestFit="1" customWidth="1"/>
    <col min="2580" max="2587" width="6.7109375" style="34" customWidth="1"/>
    <col min="2588" max="2816" width="9.140625" style="34"/>
    <col min="2817" max="2817" width="31.85546875" style="34" customWidth="1"/>
    <col min="2818" max="2818" width="20.140625" style="34" customWidth="1"/>
    <col min="2819" max="2819" width="8.42578125" style="34" customWidth="1"/>
    <col min="2820" max="2823" width="8.5703125" style="34" customWidth="1"/>
    <col min="2824" max="2824" width="16.7109375" style="34" customWidth="1"/>
    <col min="2825" max="2825" width="0.7109375" style="34" customWidth="1"/>
    <col min="2826" max="2826" width="6.5703125" style="34" customWidth="1"/>
    <col min="2827" max="2827" width="0" style="34" hidden="1" customWidth="1"/>
    <col min="2828" max="2828" width="9.140625" style="34"/>
    <col min="2829" max="2829" width="0" style="34" hidden="1" customWidth="1"/>
    <col min="2830" max="2830" width="15.42578125" style="34" bestFit="1" customWidth="1"/>
    <col min="2831" max="2831" width="0" style="34" hidden="1" customWidth="1"/>
    <col min="2832" max="2832" width="9.140625" style="34"/>
    <col min="2833" max="2833" width="26" style="34" bestFit="1" customWidth="1"/>
    <col min="2834" max="2834" width="9.28515625" style="34" customWidth="1"/>
    <col min="2835" max="2835" width="18.28515625" style="34" bestFit="1" customWidth="1"/>
    <col min="2836" max="2843" width="6.7109375" style="34" customWidth="1"/>
    <col min="2844" max="3072" width="9.140625" style="34"/>
    <col min="3073" max="3073" width="31.85546875" style="34" customWidth="1"/>
    <col min="3074" max="3074" width="20.140625" style="34" customWidth="1"/>
    <col min="3075" max="3075" width="8.42578125" style="34" customWidth="1"/>
    <col min="3076" max="3079" width="8.5703125" style="34" customWidth="1"/>
    <col min="3080" max="3080" width="16.7109375" style="34" customWidth="1"/>
    <col min="3081" max="3081" width="0.7109375" style="34" customWidth="1"/>
    <col min="3082" max="3082" width="6.5703125" style="34" customWidth="1"/>
    <col min="3083" max="3083" width="0" style="34" hidden="1" customWidth="1"/>
    <col min="3084" max="3084" width="9.140625" style="34"/>
    <col min="3085" max="3085" width="0" style="34" hidden="1" customWidth="1"/>
    <col min="3086" max="3086" width="15.42578125" style="34" bestFit="1" customWidth="1"/>
    <col min="3087" max="3087" width="0" style="34" hidden="1" customWidth="1"/>
    <col min="3088" max="3088" width="9.140625" style="34"/>
    <col min="3089" max="3089" width="26" style="34" bestFit="1" customWidth="1"/>
    <col min="3090" max="3090" width="9.28515625" style="34" customWidth="1"/>
    <col min="3091" max="3091" width="18.28515625" style="34" bestFit="1" customWidth="1"/>
    <col min="3092" max="3099" width="6.7109375" style="34" customWidth="1"/>
    <col min="3100" max="3328" width="9.140625" style="34"/>
    <col min="3329" max="3329" width="31.85546875" style="34" customWidth="1"/>
    <col min="3330" max="3330" width="20.140625" style="34" customWidth="1"/>
    <col min="3331" max="3331" width="8.42578125" style="34" customWidth="1"/>
    <col min="3332" max="3335" width="8.5703125" style="34" customWidth="1"/>
    <col min="3336" max="3336" width="16.7109375" style="34" customWidth="1"/>
    <col min="3337" max="3337" width="0.7109375" style="34" customWidth="1"/>
    <col min="3338" max="3338" width="6.5703125" style="34" customWidth="1"/>
    <col min="3339" max="3339" width="0" style="34" hidden="1" customWidth="1"/>
    <col min="3340" max="3340" width="9.140625" style="34"/>
    <col min="3341" max="3341" width="0" style="34" hidden="1" customWidth="1"/>
    <col min="3342" max="3342" width="15.42578125" style="34" bestFit="1" customWidth="1"/>
    <col min="3343" max="3343" width="0" style="34" hidden="1" customWidth="1"/>
    <col min="3344" max="3344" width="9.140625" style="34"/>
    <col min="3345" max="3345" width="26" style="34" bestFit="1" customWidth="1"/>
    <col min="3346" max="3346" width="9.28515625" style="34" customWidth="1"/>
    <col min="3347" max="3347" width="18.28515625" style="34" bestFit="1" customWidth="1"/>
    <col min="3348" max="3355" width="6.7109375" style="34" customWidth="1"/>
    <col min="3356" max="3584" width="9.140625" style="34"/>
    <col min="3585" max="3585" width="31.85546875" style="34" customWidth="1"/>
    <col min="3586" max="3586" width="20.140625" style="34" customWidth="1"/>
    <col min="3587" max="3587" width="8.42578125" style="34" customWidth="1"/>
    <col min="3588" max="3591" width="8.5703125" style="34" customWidth="1"/>
    <col min="3592" max="3592" width="16.7109375" style="34" customWidth="1"/>
    <col min="3593" max="3593" width="0.7109375" style="34" customWidth="1"/>
    <col min="3594" max="3594" width="6.5703125" style="34" customWidth="1"/>
    <col min="3595" max="3595" width="0" style="34" hidden="1" customWidth="1"/>
    <col min="3596" max="3596" width="9.140625" style="34"/>
    <col min="3597" max="3597" width="0" style="34" hidden="1" customWidth="1"/>
    <col min="3598" max="3598" width="15.42578125" style="34" bestFit="1" customWidth="1"/>
    <col min="3599" max="3599" width="0" style="34" hidden="1" customWidth="1"/>
    <col min="3600" max="3600" width="9.140625" style="34"/>
    <col min="3601" max="3601" width="26" style="34" bestFit="1" customWidth="1"/>
    <col min="3602" max="3602" width="9.28515625" style="34" customWidth="1"/>
    <col min="3603" max="3603" width="18.28515625" style="34" bestFit="1" customWidth="1"/>
    <col min="3604" max="3611" width="6.7109375" style="34" customWidth="1"/>
    <col min="3612" max="3840" width="9.140625" style="34"/>
    <col min="3841" max="3841" width="31.85546875" style="34" customWidth="1"/>
    <col min="3842" max="3842" width="20.140625" style="34" customWidth="1"/>
    <col min="3843" max="3843" width="8.42578125" style="34" customWidth="1"/>
    <col min="3844" max="3847" width="8.5703125" style="34" customWidth="1"/>
    <col min="3848" max="3848" width="16.7109375" style="34" customWidth="1"/>
    <col min="3849" max="3849" width="0.7109375" style="34" customWidth="1"/>
    <col min="3850" max="3850" width="6.5703125" style="34" customWidth="1"/>
    <col min="3851" max="3851" width="0" style="34" hidden="1" customWidth="1"/>
    <col min="3852" max="3852" width="9.140625" style="34"/>
    <col min="3853" max="3853" width="0" style="34" hidden="1" customWidth="1"/>
    <col min="3854" max="3854" width="15.42578125" style="34" bestFit="1" customWidth="1"/>
    <col min="3855" max="3855" width="0" style="34" hidden="1" customWidth="1"/>
    <col min="3856" max="3856" width="9.140625" style="34"/>
    <col min="3857" max="3857" width="26" style="34" bestFit="1" customWidth="1"/>
    <col min="3858" max="3858" width="9.28515625" style="34" customWidth="1"/>
    <col min="3859" max="3859" width="18.28515625" style="34" bestFit="1" customWidth="1"/>
    <col min="3860" max="3867" width="6.7109375" style="34" customWidth="1"/>
    <col min="3868" max="4096" width="9.140625" style="34"/>
    <col min="4097" max="4097" width="31.85546875" style="34" customWidth="1"/>
    <col min="4098" max="4098" width="20.140625" style="34" customWidth="1"/>
    <col min="4099" max="4099" width="8.42578125" style="34" customWidth="1"/>
    <col min="4100" max="4103" width="8.5703125" style="34" customWidth="1"/>
    <col min="4104" max="4104" width="16.7109375" style="34" customWidth="1"/>
    <col min="4105" max="4105" width="0.7109375" style="34" customWidth="1"/>
    <col min="4106" max="4106" width="6.5703125" style="34" customWidth="1"/>
    <col min="4107" max="4107" width="0" style="34" hidden="1" customWidth="1"/>
    <col min="4108" max="4108" width="9.140625" style="34"/>
    <col min="4109" max="4109" width="0" style="34" hidden="1" customWidth="1"/>
    <col min="4110" max="4110" width="15.42578125" style="34" bestFit="1" customWidth="1"/>
    <col min="4111" max="4111" width="0" style="34" hidden="1" customWidth="1"/>
    <col min="4112" max="4112" width="9.140625" style="34"/>
    <col min="4113" max="4113" width="26" style="34" bestFit="1" customWidth="1"/>
    <col min="4114" max="4114" width="9.28515625" style="34" customWidth="1"/>
    <col min="4115" max="4115" width="18.28515625" style="34" bestFit="1" customWidth="1"/>
    <col min="4116" max="4123" width="6.7109375" style="34" customWidth="1"/>
    <col min="4124" max="4352" width="9.140625" style="34"/>
    <col min="4353" max="4353" width="31.85546875" style="34" customWidth="1"/>
    <col min="4354" max="4354" width="20.140625" style="34" customWidth="1"/>
    <col min="4355" max="4355" width="8.42578125" style="34" customWidth="1"/>
    <col min="4356" max="4359" width="8.5703125" style="34" customWidth="1"/>
    <col min="4360" max="4360" width="16.7109375" style="34" customWidth="1"/>
    <col min="4361" max="4361" width="0.7109375" style="34" customWidth="1"/>
    <col min="4362" max="4362" width="6.5703125" style="34" customWidth="1"/>
    <col min="4363" max="4363" width="0" style="34" hidden="1" customWidth="1"/>
    <col min="4364" max="4364" width="9.140625" style="34"/>
    <col min="4365" max="4365" width="0" style="34" hidden="1" customWidth="1"/>
    <col min="4366" max="4366" width="15.42578125" style="34" bestFit="1" customWidth="1"/>
    <col min="4367" max="4367" width="0" style="34" hidden="1" customWidth="1"/>
    <col min="4368" max="4368" width="9.140625" style="34"/>
    <col min="4369" max="4369" width="26" style="34" bestFit="1" customWidth="1"/>
    <col min="4370" max="4370" width="9.28515625" style="34" customWidth="1"/>
    <col min="4371" max="4371" width="18.28515625" style="34" bestFit="1" customWidth="1"/>
    <col min="4372" max="4379" width="6.7109375" style="34" customWidth="1"/>
    <col min="4380" max="4608" width="9.140625" style="34"/>
    <col min="4609" max="4609" width="31.85546875" style="34" customWidth="1"/>
    <col min="4610" max="4610" width="20.140625" style="34" customWidth="1"/>
    <col min="4611" max="4611" width="8.42578125" style="34" customWidth="1"/>
    <col min="4612" max="4615" width="8.5703125" style="34" customWidth="1"/>
    <col min="4616" max="4616" width="16.7109375" style="34" customWidth="1"/>
    <col min="4617" max="4617" width="0.7109375" style="34" customWidth="1"/>
    <col min="4618" max="4618" width="6.5703125" style="34" customWidth="1"/>
    <col min="4619" max="4619" width="0" style="34" hidden="1" customWidth="1"/>
    <col min="4620" max="4620" width="9.140625" style="34"/>
    <col min="4621" max="4621" width="0" style="34" hidden="1" customWidth="1"/>
    <col min="4622" max="4622" width="15.42578125" style="34" bestFit="1" customWidth="1"/>
    <col min="4623" max="4623" width="0" style="34" hidden="1" customWidth="1"/>
    <col min="4624" max="4624" width="9.140625" style="34"/>
    <col min="4625" max="4625" width="26" style="34" bestFit="1" customWidth="1"/>
    <col min="4626" max="4626" width="9.28515625" style="34" customWidth="1"/>
    <col min="4627" max="4627" width="18.28515625" style="34" bestFit="1" customWidth="1"/>
    <col min="4628" max="4635" width="6.7109375" style="34" customWidth="1"/>
    <col min="4636" max="4864" width="9.140625" style="34"/>
    <col min="4865" max="4865" width="31.85546875" style="34" customWidth="1"/>
    <col min="4866" max="4866" width="20.140625" style="34" customWidth="1"/>
    <col min="4867" max="4867" width="8.42578125" style="34" customWidth="1"/>
    <col min="4868" max="4871" width="8.5703125" style="34" customWidth="1"/>
    <col min="4872" max="4872" width="16.7109375" style="34" customWidth="1"/>
    <col min="4873" max="4873" width="0.7109375" style="34" customWidth="1"/>
    <col min="4874" max="4874" width="6.5703125" style="34" customWidth="1"/>
    <col min="4875" max="4875" width="0" style="34" hidden="1" customWidth="1"/>
    <col min="4876" max="4876" width="9.140625" style="34"/>
    <col min="4877" max="4877" width="0" style="34" hidden="1" customWidth="1"/>
    <col min="4878" max="4878" width="15.42578125" style="34" bestFit="1" customWidth="1"/>
    <col min="4879" max="4879" width="0" style="34" hidden="1" customWidth="1"/>
    <col min="4880" max="4880" width="9.140625" style="34"/>
    <col min="4881" max="4881" width="26" style="34" bestFit="1" customWidth="1"/>
    <col min="4882" max="4882" width="9.28515625" style="34" customWidth="1"/>
    <col min="4883" max="4883" width="18.28515625" style="34" bestFit="1" customWidth="1"/>
    <col min="4884" max="4891" width="6.7109375" style="34" customWidth="1"/>
    <col min="4892" max="5120" width="9.140625" style="34"/>
    <col min="5121" max="5121" width="31.85546875" style="34" customWidth="1"/>
    <col min="5122" max="5122" width="20.140625" style="34" customWidth="1"/>
    <col min="5123" max="5123" width="8.42578125" style="34" customWidth="1"/>
    <col min="5124" max="5127" width="8.5703125" style="34" customWidth="1"/>
    <col min="5128" max="5128" width="16.7109375" style="34" customWidth="1"/>
    <col min="5129" max="5129" width="0.7109375" style="34" customWidth="1"/>
    <col min="5130" max="5130" width="6.5703125" style="34" customWidth="1"/>
    <col min="5131" max="5131" width="0" style="34" hidden="1" customWidth="1"/>
    <col min="5132" max="5132" width="9.140625" style="34"/>
    <col min="5133" max="5133" width="0" style="34" hidden="1" customWidth="1"/>
    <col min="5134" max="5134" width="15.42578125" style="34" bestFit="1" customWidth="1"/>
    <col min="5135" max="5135" width="0" style="34" hidden="1" customWidth="1"/>
    <col min="5136" max="5136" width="9.140625" style="34"/>
    <col min="5137" max="5137" width="26" style="34" bestFit="1" customWidth="1"/>
    <col min="5138" max="5138" width="9.28515625" style="34" customWidth="1"/>
    <col min="5139" max="5139" width="18.28515625" style="34" bestFit="1" customWidth="1"/>
    <col min="5140" max="5147" width="6.7109375" style="34" customWidth="1"/>
    <col min="5148" max="5376" width="9.140625" style="34"/>
    <col min="5377" max="5377" width="31.85546875" style="34" customWidth="1"/>
    <col min="5378" max="5378" width="20.140625" style="34" customWidth="1"/>
    <col min="5379" max="5379" width="8.42578125" style="34" customWidth="1"/>
    <col min="5380" max="5383" width="8.5703125" style="34" customWidth="1"/>
    <col min="5384" max="5384" width="16.7109375" style="34" customWidth="1"/>
    <col min="5385" max="5385" width="0.7109375" style="34" customWidth="1"/>
    <col min="5386" max="5386" width="6.5703125" style="34" customWidth="1"/>
    <col min="5387" max="5387" width="0" style="34" hidden="1" customWidth="1"/>
    <col min="5388" max="5388" width="9.140625" style="34"/>
    <col min="5389" max="5389" width="0" style="34" hidden="1" customWidth="1"/>
    <col min="5390" max="5390" width="15.42578125" style="34" bestFit="1" customWidth="1"/>
    <col min="5391" max="5391" width="0" style="34" hidden="1" customWidth="1"/>
    <col min="5392" max="5392" width="9.140625" style="34"/>
    <col min="5393" max="5393" width="26" style="34" bestFit="1" customWidth="1"/>
    <col min="5394" max="5394" width="9.28515625" style="34" customWidth="1"/>
    <col min="5395" max="5395" width="18.28515625" style="34" bestFit="1" customWidth="1"/>
    <col min="5396" max="5403" width="6.7109375" style="34" customWidth="1"/>
    <col min="5404" max="5632" width="9.140625" style="34"/>
    <col min="5633" max="5633" width="31.85546875" style="34" customWidth="1"/>
    <col min="5634" max="5634" width="20.140625" style="34" customWidth="1"/>
    <col min="5635" max="5635" width="8.42578125" style="34" customWidth="1"/>
    <col min="5636" max="5639" width="8.5703125" style="34" customWidth="1"/>
    <col min="5640" max="5640" width="16.7109375" style="34" customWidth="1"/>
    <col min="5641" max="5641" width="0.7109375" style="34" customWidth="1"/>
    <col min="5642" max="5642" width="6.5703125" style="34" customWidth="1"/>
    <col min="5643" max="5643" width="0" style="34" hidden="1" customWidth="1"/>
    <col min="5644" max="5644" width="9.140625" style="34"/>
    <col min="5645" max="5645" width="0" style="34" hidden="1" customWidth="1"/>
    <col min="5646" max="5646" width="15.42578125" style="34" bestFit="1" customWidth="1"/>
    <col min="5647" max="5647" width="0" style="34" hidden="1" customWidth="1"/>
    <col min="5648" max="5648" width="9.140625" style="34"/>
    <col min="5649" max="5649" width="26" style="34" bestFit="1" customWidth="1"/>
    <col min="5650" max="5650" width="9.28515625" style="34" customWidth="1"/>
    <col min="5651" max="5651" width="18.28515625" style="34" bestFit="1" customWidth="1"/>
    <col min="5652" max="5659" width="6.7109375" style="34" customWidth="1"/>
    <col min="5660" max="5888" width="9.140625" style="34"/>
    <col min="5889" max="5889" width="31.85546875" style="34" customWidth="1"/>
    <col min="5890" max="5890" width="20.140625" style="34" customWidth="1"/>
    <col min="5891" max="5891" width="8.42578125" style="34" customWidth="1"/>
    <col min="5892" max="5895" width="8.5703125" style="34" customWidth="1"/>
    <col min="5896" max="5896" width="16.7109375" style="34" customWidth="1"/>
    <col min="5897" max="5897" width="0.7109375" style="34" customWidth="1"/>
    <col min="5898" max="5898" width="6.5703125" style="34" customWidth="1"/>
    <col min="5899" max="5899" width="0" style="34" hidden="1" customWidth="1"/>
    <col min="5900" max="5900" width="9.140625" style="34"/>
    <col min="5901" max="5901" width="0" style="34" hidden="1" customWidth="1"/>
    <col min="5902" max="5902" width="15.42578125" style="34" bestFit="1" customWidth="1"/>
    <col min="5903" max="5903" width="0" style="34" hidden="1" customWidth="1"/>
    <col min="5904" max="5904" width="9.140625" style="34"/>
    <col min="5905" max="5905" width="26" style="34" bestFit="1" customWidth="1"/>
    <col min="5906" max="5906" width="9.28515625" style="34" customWidth="1"/>
    <col min="5907" max="5907" width="18.28515625" style="34" bestFit="1" customWidth="1"/>
    <col min="5908" max="5915" width="6.7109375" style="34" customWidth="1"/>
    <col min="5916" max="6144" width="9.140625" style="34"/>
    <col min="6145" max="6145" width="31.85546875" style="34" customWidth="1"/>
    <col min="6146" max="6146" width="20.140625" style="34" customWidth="1"/>
    <col min="6147" max="6147" width="8.42578125" style="34" customWidth="1"/>
    <col min="6148" max="6151" width="8.5703125" style="34" customWidth="1"/>
    <col min="6152" max="6152" width="16.7109375" style="34" customWidth="1"/>
    <col min="6153" max="6153" width="0.7109375" style="34" customWidth="1"/>
    <col min="6154" max="6154" width="6.5703125" style="34" customWidth="1"/>
    <col min="6155" max="6155" width="0" style="34" hidden="1" customWidth="1"/>
    <col min="6156" max="6156" width="9.140625" style="34"/>
    <col min="6157" max="6157" width="0" style="34" hidden="1" customWidth="1"/>
    <col min="6158" max="6158" width="15.42578125" style="34" bestFit="1" customWidth="1"/>
    <col min="6159" max="6159" width="0" style="34" hidden="1" customWidth="1"/>
    <col min="6160" max="6160" width="9.140625" style="34"/>
    <col min="6161" max="6161" width="26" style="34" bestFit="1" customWidth="1"/>
    <col min="6162" max="6162" width="9.28515625" style="34" customWidth="1"/>
    <col min="6163" max="6163" width="18.28515625" style="34" bestFit="1" customWidth="1"/>
    <col min="6164" max="6171" width="6.7109375" style="34" customWidth="1"/>
    <col min="6172" max="6400" width="9.140625" style="34"/>
    <col min="6401" max="6401" width="31.85546875" style="34" customWidth="1"/>
    <col min="6402" max="6402" width="20.140625" style="34" customWidth="1"/>
    <col min="6403" max="6403" width="8.42578125" style="34" customWidth="1"/>
    <col min="6404" max="6407" width="8.5703125" style="34" customWidth="1"/>
    <col min="6408" max="6408" width="16.7109375" style="34" customWidth="1"/>
    <col min="6409" max="6409" width="0.7109375" style="34" customWidth="1"/>
    <col min="6410" max="6410" width="6.5703125" style="34" customWidth="1"/>
    <col min="6411" max="6411" width="0" style="34" hidden="1" customWidth="1"/>
    <col min="6412" max="6412" width="9.140625" style="34"/>
    <col min="6413" max="6413" width="0" style="34" hidden="1" customWidth="1"/>
    <col min="6414" max="6414" width="15.42578125" style="34" bestFit="1" customWidth="1"/>
    <col min="6415" max="6415" width="0" style="34" hidden="1" customWidth="1"/>
    <col min="6416" max="6416" width="9.140625" style="34"/>
    <col min="6417" max="6417" width="26" style="34" bestFit="1" customWidth="1"/>
    <col min="6418" max="6418" width="9.28515625" style="34" customWidth="1"/>
    <col min="6419" max="6419" width="18.28515625" style="34" bestFit="1" customWidth="1"/>
    <col min="6420" max="6427" width="6.7109375" style="34" customWidth="1"/>
    <col min="6428" max="6656" width="9.140625" style="34"/>
    <col min="6657" max="6657" width="31.85546875" style="34" customWidth="1"/>
    <col min="6658" max="6658" width="20.140625" style="34" customWidth="1"/>
    <col min="6659" max="6659" width="8.42578125" style="34" customWidth="1"/>
    <col min="6660" max="6663" width="8.5703125" style="34" customWidth="1"/>
    <col min="6664" max="6664" width="16.7109375" style="34" customWidth="1"/>
    <col min="6665" max="6665" width="0.7109375" style="34" customWidth="1"/>
    <col min="6666" max="6666" width="6.5703125" style="34" customWidth="1"/>
    <col min="6667" max="6667" width="0" style="34" hidden="1" customWidth="1"/>
    <col min="6668" max="6668" width="9.140625" style="34"/>
    <col min="6669" max="6669" width="0" style="34" hidden="1" customWidth="1"/>
    <col min="6670" max="6670" width="15.42578125" style="34" bestFit="1" customWidth="1"/>
    <col min="6671" max="6671" width="0" style="34" hidden="1" customWidth="1"/>
    <col min="6672" max="6672" width="9.140625" style="34"/>
    <col min="6673" max="6673" width="26" style="34" bestFit="1" customWidth="1"/>
    <col min="6674" max="6674" width="9.28515625" style="34" customWidth="1"/>
    <col min="6675" max="6675" width="18.28515625" style="34" bestFit="1" customWidth="1"/>
    <col min="6676" max="6683" width="6.7109375" style="34" customWidth="1"/>
    <col min="6684" max="6912" width="9.140625" style="34"/>
    <col min="6913" max="6913" width="31.85546875" style="34" customWidth="1"/>
    <col min="6914" max="6914" width="20.140625" style="34" customWidth="1"/>
    <col min="6915" max="6915" width="8.42578125" style="34" customWidth="1"/>
    <col min="6916" max="6919" width="8.5703125" style="34" customWidth="1"/>
    <col min="6920" max="6920" width="16.7109375" style="34" customWidth="1"/>
    <col min="6921" max="6921" width="0.7109375" style="34" customWidth="1"/>
    <col min="6922" max="6922" width="6.5703125" style="34" customWidth="1"/>
    <col min="6923" max="6923" width="0" style="34" hidden="1" customWidth="1"/>
    <col min="6924" max="6924" width="9.140625" style="34"/>
    <col min="6925" max="6925" width="0" style="34" hidden="1" customWidth="1"/>
    <col min="6926" max="6926" width="15.42578125" style="34" bestFit="1" customWidth="1"/>
    <col min="6927" max="6927" width="0" style="34" hidden="1" customWidth="1"/>
    <col min="6928" max="6928" width="9.140625" style="34"/>
    <col min="6929" max="6929" width="26" style="34" bestFit="1" customWidth="1"/>
    <col min="6930" max="6930" width="9.28515625" style="34" customWidth="1"/>
    <col min="6931" max="6931" width="18.28515625" style="34" bestFit="1" customWidth="1"/>
    <col min="6932" max="6939" width="6.7109375" style="34" customWidth="1"/>
    <col min="6940" max="7168" width="9.140625" style="34"/>
    <col min="7169" max="7169" width="31.85546875" style="34" customWidth="1"/>
    <col min="7170" max="7170" width="20.140625" style="34" customWidth="1"/>
    <col min="7171" max="7171" width="8.42578125" style="34" customWidth="1"/>
    <col min="7172" max="7175" width="8.5703125" style="34" customWidth="1"/>
    <col min="7176" max="7176" width="16.7109375" style="34" customWidth="1"/>
    <col min="7177" max="7177" width="0.7109375" style="34" customWidth="1"/>
    <col min="7178" max="7178" width="6.5703125" style="34" customWidth="1"/>
    <col min="7179" max="7179" width="0" style="34" hidden="1" customWidth="1"/>
    <col min="7180" max="7180" width="9.140625" style="34"/>
    <col min="7181" max="7181" width="0" style="34" hidden="1" customWidth="1"/>
    <col min="7182" max="7182" width="15.42578125" style="34" bestFit="1" customWidth="1"/>
    <col min="7183" max="7183" width="0" style="34" hidden="1" customWidth="1"/>
    <col min="7184" max="7184" width="9.140625" style="34"/>
    <col min="7185" max="7185" width="26" style="34" bestFit="1" customWidth="1"/>
    <col min="7186" max="7186" width="9.28515625" style="34" customWidth="1"/>
    <col min="7187" max="7187" width="18.28515625" style="34" bestFit="1" customWidth="1"/>
    <col min="7188" max="7195" width="6.7109375" style="34" customWidth="1"/>
    <col min="7196" max="7424" width="9.140625" style="34"/>
    <col min="7425" max="7425" width="31.85546875" style="34" customWidth="1"/>
    <col min="7426" max="7426" width="20.140625" style="34" customWidth="1"/>
    <col min="7427" max="7427" width="8.42578125" style="34" customWidth="1"/>
    <col min="7428" max="7431" width="8.5703125" style="34" customWidth="1"/>
    <col min="7432" max="7432" width="16.7109375" style="34" customWidth="1"/>
    <col min="7433" max="7433" width="0.7109375" style="34" customWidth="1"/>
    <col min="7434" max="7434" width="6.5703125" style="34" customWidth="1"/>
    <col min="7435" max="7435" width="0" style="34" hidden="1" customWidth="1"/>
    <col min="7436" max="7436" width="9.140625" style="34"/>
    <col min="7437" max="7437" width="0" style="34" hidden="1" customWidth="1"/>
    <col min="7438" max="7438" width="15.42578125" style="34" bestFit="1" customWidth="1"/>
    <col min="7439" max="7439" width="0" style="34" hidden="1" customWidth="1"/>
    <col min="7440" max="7440" width="9.140625" style="34"/>
    <col min="7441" max="7441" width="26" style="34" bestFit="1" customWidth="1"/>
    <col min="7442" max="7442" width="9.28515625" style="34" customWidth="1"/>
    <col min="7443" max="7443" width="18.28515625" style="34" bestFit="1" customWidth="1"/>
    <col min="7444" max="7451" width="6.7109375" style="34" customWidth="1"/>
    <col min="7452" max="7680" width="9.140625" style="34"/>
    <col min="7681" max="7681" width="31.85546875" style="34" customWidth="1"/>
    <col min="7682" max="7682" width="20.140625" style="34" customWidth="1"/>
    <col min="7683" max="7683" width="8.42578125" style="34" customWidth="1"/>
    <col min="7684" max="7687" width="8.5703125" style="34" customWidth="1"/>
    <col min="7688" max="7688" width="16.7109375" style="34" customWidth="1"/>
    <col min="7689" max="7689" width="0.7109375" style="34" customWidth="1"/>
    <col min="7690" max="7690" width="6.5703125" style="34" customWidth="1"/>
    <col min="7691" max="7691" width="0" style="34" hidden="1" customWidth="1"/>
    <col min="7692" max="7692" width="9.140625" style="34"/>
    <col min="7693" max="7693" width="0" style="34" hidden="1" customWidth="1"/>
    <col min="7694" max="7694" width="15.42578125" style="34" bestFit="1" customWidth="1"/>
    <col min="7695" max="7695" width="0" style="34" hidden="1" customWidth="1"/>
    <col min="7696" max="7696" width="9.140625" style="34"/>
    <col min="7697" max="7697" width="26" style="34" bestFit="1" customWidth="1"/>
    <col min="7698" max="7698" width="9.28515625" style="34" customWidth="1"/>
    <col min="7699" max="7699" width="18.28515625" style="34" bestFit="1" customWidth="1"/>
    <col min="7700" max="7707" width="6.7109375" style="34" customWidth="1"/>
    <col min="7708" max="7936" width="9.140625" style="34"/>
    <col min="7937" max="7937" width="31.85546875" style="34" customWidth="1"/>
    <col min="7938" max="7938" width="20.140625" style="34" customWidth="1"/>
    <col min="7939" max="7939" width="8.42578125" style="34" customWidth="1"/>
    <col min="7940" max="7943" width="8.5703125" style="34" customWidth="1"/>
    <col min="7944" max="7944" width="16.7109375" style="34" customWidth="1"/>
    <col min="7945" max="7945" width="0.7109375" style="34" customWidth="1"/>
    <col min="7946" max="7946" width="6.5703125" style="34" customWidth="1"/>
    <col min="7947" max="7947" width="0" style="34" hidden="1" customWidth="1"/>
    <col min="7948" max="7948" width="9.140625" style="34"/>
    <col min="7949" max="7949" width="0" style="34" hidden="1" customWidth="1"/>
    <col min="7950" max="7950" width="15.42578125" style="34" bestFit="1" customWidth="1"/>
    <col min="7951" max="7951" width="0" style="34" hidden="1" customWidth="1"/>
    <col min="7952" max="7952" width="9.140625" style="34"/>
    <col min="7953" max="7953" width="26" style="34" bestFit="1" customWidth="1"/>
    <col min="7954" max="7954" width="9.28515625" style="34" customWidth="1"/>
    <col min="7955" max="7955" width="18.28515625" style="34" bestFit="1" customWidth="1"/>
    <col min="7956" max="7963" width="6.7109375" style="34" customWidth="1"/>
    <col min="7964" max="8192" width="9.140625" style="34"/>
    <col min="8193" max="8193" width="31.85546875" style="34" customWidth="1"/>
    <col min="8194" max="8194" width="20.140625" style="34" customWidth="1"/>
    <col min="8195" max="8195" width="8.42578125" style="34" customWidth="1"/>
    <col min="8196" max="8199" width="8.5703125" style="34" customWidth="1"/>
    <col min="8200" max="8200" width="16.7109375" style="34" customWidth="1"/>
    <col min="8201" max="8201" width="0.7109375" style="34" customWidth="1"/>
    <col min="8202" max="8202" width="6.5703125" style="34" customWidth="1"/>
    <col min="8203" max="8203" width="0" style="34" hidden="1" customWidth="1"/>
    <col min="8204" max="8204" width="9.140625" style="34"/>
    <col min="8205" max="8205" width="0" style="34" hidden="1" customWidth="1"/>
    <col min="8206" max="8206" width="15.42578125" style="34" bestFit="1" customWidth="1"/>
    <col min="8207" max="8207" width="0" style="34" hidden="1" customWidth="1"/>
    <col min="8208" max="8208" width="9.140625" style="34"/>
    <col min="8209" max="8209" width="26" style="34" bestFit="1" customWidth="1"/>
    <col min="8210" max="8210" width="9.28515625" style="34" customWidth="1"/>
    <col min="8211" max="8211" width="18.28515625" style="34" bestFit="1" customWidth="1"/>
    <col min="8212" max="8219" width="6.7109375" style="34" customWidth="1"/>
    <col min="8220" max="8448" width="9.140625" style="34"/>
    <col min="8449" max="8449" width="31.85546875" style="34" customWidth="1"/>
    <col min="8450" max="8450" width="20.140625" style="34" customWidth="1"/>
    <col min="8451" max="8451" width="8.42578125" style="34" customWidth="1"/>
    <col min="8452" max="8455" width="8.5703125" style="34" customWidth="1"/>
    <col min="8456" max="8456" width="16.7109375" style="34" customWidth="1"/>
    <col min="8457" max="8457" width="0.7109375" style="34" customWidth="1"/>
    <col min="8458" max="8458" width="6.5703125" style="34" customWidth="1"/>
    <col min="8459" max="8459" width="0" style="34" hidden="1" customWidth="1"/>
    <col min="8460" max="8460" width="9.140625" style="34"/>
    <col min="8461" max="8461" width="0" style="34" hidden="1" customWidth="1"/>
    <col min="8462" max="8462" width="15.42578125" style="34" bestFit="1" customWidth="1"/>
    <col min="8463" max="8463" width="0" style="34" hidden="1" customWidth="1"/>
    <col min="8464" max="8464" width="9.140625" style="34"/>
    <col min="8465" max="8465" width="26" style="34" bestFit="1" customWidth="1"/>
    <col min="8466" max="8466" width="9.28515625" style="34" customWidth="1"/>
    <col min="8467" max="8467" width="18.28515625" style="34" bestFit="1" customWidth="1"/>
    <col min="8468" max="8475" width="6.7109375" style="34" customWidth="1"/>
    <col min="8476" max="8704" width="9.140625" style="34"/>
    <col min="8705" max="8705" width="31.85546875" style="34" customWidth="1"/>
    <col min="8706" max="8706" width="20.140625" style="34" customWidth="1"/>
    <col min="8707" max="8707" width="8.42578125" style="34" customWidth="1"/>
    <col min="8708" max="8711" width="8.5703125" style="34" customWidth="1"/>
    <col min="8712" max="8712" width="16.7109375" style="34" customWidth="1"/>
    <col min="8713" max="8713" width="0.7109375" style="34" customWidth="1"/>
    <col min="8714" max="8714" width="6.5703125" style="34" customWidth="1"/>
    <col min="8715" max="8715" width="0" style="34" hidden="1" customWidth="1"/>
    <col min="8716" max="8716" width="9.140625" style="34"/>
    <col min="8717" max="8717" width="0" style="34" hidden="1" customWidth="1"/>
    <col min="8718" max="8718" width="15.42578125" style="34" bestFit="1" customWidth="1"/>
    <col min="8719" max="8719" width="0" style="34" hidden="1" customWidth="1"/>
    <col min="8720" max="8720" width="9.140625" style="34"/>
    <col min="8721" max="8721" width="26" style="34" bestFit="1" customWidth="1"/>
    <col min="8722" max="8722" width="9.28515625" style="34" customWidth="1"/>
    <col min="8723" max="8723" width="18.28515625" style="34" bestFit="1" customWidth="1"/>
    <col min="8724" max="8731" width="6.7109375" style="34" customWidth="1"/>
    <col min="8732" max="8960" width="9.140625" style="34"/>
    <col min="8961" max="8961" width="31.85546875" style="34" customWidth="1"/>
    <col min="8962" max="8962" width="20.140625" style="34" customWidth="1"/>
    <col min="8963" max="8963" width="8.42578125" style="34" customWidth="1"/>
    <col min="8964" max="8967" width="8.5703125" style="34" customWidth="1"/>
    <col min="8968" max="8968" width="16.7109375" style="34" customWidth="1"/>
    <col min="8969" max="8969" width="0.7109375" style="34" customWidth="1"/>
    <col min="8970" max="8970" width="6.5703125" style="34" customWidth="1"/>
    <col min="8971" max="8971" width="0" style="34" hidden="1" customWidth="1"/>
    <col min="8972" max="8972" width="9.140625" style="34"/>
    <col min="8973" max="8973" width="0" style="34" hidden="1" customWidth="1"/>
    <col min="8974" max="8974" width="15.42578125" style="34" bestFit="1" customWidth="1"/>
    <col min="8975" max="8975" width="0" style="34" hidden="1" customWidth="1"/>
    <col min="8976" max="8976" width="9.140625" style="34"/>
    <col min="8977" max="8977" width="26" style="34" bestFit="1" customWidth="1"/>
    <col min="8978" max="8978" width="9.28515625" style="34" customWidth="1"/>
    <col min="8979" max="8979" width="18.28515625" style="34" bestFit="1" customWidth="1"/>
    <col min="8980" max="8987" width="6.7109375" style="34" customWidth="1"/>
    <col min="8988" max="9216" width="9.140625" style="34"/>
    <col min="9217" max="9217" width="31.85546875" style="34" customWidth="1"/>
    <col min="9218" max="9218" width="20.140625" style="34" customWidth="1"/>
    <col min="9219" max="9219" width="8.42578125" style="34" customWidth="1"/>
    <col min="9220" max="9223" width="8.5703125" style="34" customWidth="1"/>
    <col min="9224" max="9224" width="16.7109375" style="34" customWidth="1"/>
    <col min="9225" max="9225" width="0.7109375" style="34" customWidth="1"/>
    <col min="9226" max="9226" width="6.5703125" style="34" customWidth="1"/>
    <col min="9227" max="9227" width="0" style="34" hidden="1" customWidth="1"/>
    <col min="9228" max="9228" width="9.140625" style="34"/>
    <col min="9229" max="9229" width="0" style="34" hidden="1" customWidth="1"/>
    <col min="9230" max="9230" width="15.42578125" style="34" bestFit="1" customWidth="1"/>
    <col min="9231" max="9231" width="0" style="34" hidden="1" customWidth="1"/>
    <col min="9232" max="9232" width="9.140625" style="34"/>
    <col min="9233" max="9233" width="26" style="34" bestFit="1" customWidth="1"/>
    <col min="9234" max="9234" width="9.28515625" style="34" customWidth="1"/>
    <col min="9235" max="9235" width="18.28515625" style="34" bestFit="1" customWidth="1"/>
    <col min="9236" max="9243" width="6.7109375" style="34" customWidth="1"/>
    <col min="9244" max="9472" width="9.140625" style="34"/>
    <col min="9473" max="9473" width="31.85546875" style="34" customWidth="1"/>
    <col min="9474" max="9474" width="20.140625" style="34" customWidth="1"/>
    <col min="9475" max="9475" width="8.42578125" style="34" customWidth="1"/>
    <col min="9476" max="9479" width="8.5703125" style="34" customWidth="1"/>
    <col min="9480" max="9480" width="16.7109375" style="34" customWidth="1"/>
    <col min="9481" max="9481" width="0.7109375" style="34" customWidth="1"/>
    <col min="9482" max="9482" width="6.5703125" style="34" customWidth="1"/>
    <col min="9483" max="9483" width="0" style="34" hidden="1" customWidth="1"/>
    <col min="9484" max="9484" width="9.140625" style="34"/>
    <col min="9485" max="9485" width="0" style="34" hidden="1" customWidth="1"/>
    <col min="9486" max="9486" width="15.42578125" style="34" bestFit="1" customWidth="1"/>
    <col min="9487" max="9487" width="0" style="34" hidden="1" customWidth="1"/>
    <col min="9488" max="9488" width="9.140625" style="34"/>
    <col min="9489" max="9489" width="26" style="34" bestFit="1" customWidth="1"/>
    <col min="9490" max="9490" width="9.28515625" style="34" customWidth="1"/>
    <col min="9491" max="9491" width="18.28515625" style="34" bestFit="1" customWidth="1"/>
    <col min="9492" max="9499" width="6.7109375" style="34" customWidth="1"/>
    <col min="9500" max="9728" width="9.140625" style="34"/>
    <col min="9729" max="9729" width="31.85546875" style="34" customWidth="1"/>
    <col min="9730" max="9730" width="20.140625" style="34" customWidth="1"/>
    <col min="9731" max="9731" width="8.42578125" style="34" customWidth="1"/>
    <col min="9732" max="9735" width="8.5703125" style="34" customWidth="1"/>
    <col min="9736" max="9736" width="16.7109375" style="34" customWidth="1"/>
    <col min="9737" max="9737" width="0.7109375" style="34" customWidth="1"/>
    <col min="9738" max="9738" width="6.5703125" style="34" customWidth="1"/>
    <col min="9739" max="9739" width="0" style="34" hidden="1" customWidth="1"/>
    <col min="9740" max="9740" width="9.140625" style="34"/>
    <col min="9741" max="9741" width="0" style="34" hidden="1" customWidth="1"/>
    <col min="9742" max="9742" width="15.42578125" style="34" bestFit="1" customWidth="1"/>
    <col min="9743" max="9743" width="0" style="34" hidden="1" customWidth="1"/>
    <col min="9744" max="9744" width="9.140625" style="34"/>
    <col min="9745" max="9745" width="26" style="34" bestFit="1" customWidth="1"/>
    <col min="9746" max="9746" width="9.28515625" style="34" customWidth="1"/>
    <col min="9747" max="9747" width="18.28515625" style="34" bestFit="1" customWidth="1"/>
    <col min="9748" max="9755" width="6.7109375" style="34" customWidth="1"/>
    <col min="9756" max="9984" width="9.140625" style="34"/>
    <col min="9985" max="9985" width="31.85546875" style="34" customWidth="1"/>
    <col min="9986" max="9986" width="20.140625" style="34" customWidth="1"/>
    <col min="9987" max="9987" width="8.42578125" style="34" customWidth="1"/>
    <col min="9988" max="9991" width="8.5703125" style="34" customWidth="1"/>
    <col min="9992" max="9992" width="16.7109375" style="34" customWidth="1"/>
    <col min="9993" max="9993" width="0.7109375" style="34" customWidth="1"/>
    <col min="9994" max="9994" width="6.5703125" style="34" customWidth="1"/>
    <col min="9995" max="9995" width="0" style="34" hidden="1" customWidth="1"/>
    <col min="9996" max="9996" width="9.140625" style="34"/>
    <col min="9997" max="9997" width="0" style="34" hidden="1" customWidth="1"/>
    <col min="9998" max="9998" width="15.42578125" style="34" bestFit="1" customWidth="1"/>
    <col min="9999" max="9999" width="0" style="34" hidden="1" customWidth="1"/>
    <col min="10000" max="10000" width="9.140625" style="34"/>
    <col min="10001" max="10001" width="26" style="34" bestFit="1" customWidth="1"/>
    <col min="10002" max="10002" width="9.28515625" style="34" customWidth="1"/>
    <col min="10003" max="10003" width="18.28515625" style="34" bestFit="1" customWidth="1"/>
    <col min="10004" max="10011" width="6.7109375" style="34" customWidth="1"/>
    <col min="10012" max="10240" width="9.140625" style="34"/>
    <col min="10241" max="10241" width="31.85546875" style="34" customWidth="1"/>
    <col min="10242" max="10242" width="20.140625" style="34" customWidth="1"/>
    <col min="10243" max="10243" width="8.42578125" style="34" customWidth="1"/>
    <col min="10244" max="10247" width="8.5703125" style="34" customWidth="1"/>
    <col min="10248" max="10248" width="16.7109375" style="34" customWidth="1"/>
    <col min="10249" max="10249" width="0.7109375" style="34" customWidth="1"/>
    <col min="10250" max="10250" width="6.5703125" style="34" customWidth="1"/>
    <col min="10251" max="10251" width="0" style="34" hidden="1" customWidth="1"/>
    <col min="10252" max="10252" width="9.140625" style="34"/>
    <col min="10253" max="10253" width="0" style="34" hidden="1" customWidth="1"/>
    <col min="10254" max="10254" width="15.42578125" style="34" bestFit="1" customWidth="1"/>
    <col min="10255" max="10255" width="0" style="34" hidden="1" customWidth="1"/>
    <col min="10256" max="10256" width="9.140625" style="34"/>
    <col min="10257" max="10257" width="26" style="34" bestFit="1" customWidth="1"/>
    <col min="10258" max="10258" width="9.28515625" style="34" customWidth="1"/>
    <col min="10259" max="10259" width="18.28515625" style="34" bestFit="1" customWidth="1"/>
    <col min="10260" max="10267" width="6.7109375" style="34" customWidth="1"/>
    <col min="10268" max="10496" width="9.140625" style="34"/>
    <col min="10497" max="10497" width="31.85546875" style="34" customWidth="1"/>
    <col min="10498" max="10498" width="20.140625" style="34" customWidth="1"/>
    <col min="10499" max="10499" width="8.42578125" style="34" customWidth="1"/>
    <col min="10500" max="10503" width="8.5703125" style="34" customWidth="1"/>
    <col min="10504" max="10504" width="16.7109375" style="34" customWidth="1"/>
    <col min="10505" max="10505" width="0.7109375" style="34" customWidth="1"/>
    <col min="10506" max="10506" width="6.5703125" style="34" customWidth="1"/>
    <col min="10507" max="10507" width="0" style="34" hidden="1" customWidth="1"/>
    <col min="10508" max="10508" width="9.140625" style="34"/>
    <col min="10509" max="10509" width="0" style="34" hidden="1" customWidth="1"/>
    <col min="10510" max="10510" width="15.42578125" style="34" bestFit="1" customWidth="1"/>
    <col min="10511" max="10511" width="0" style="34" hidden="1" customWidth="1"/>
    <col min="10512" max="10512" width="9.140625" style="34"/>
    <col min="10513" max="10513" width="26" style="34" bestFit="1" customWidth="1"/>
    <col min="10514" max="10514" width="9.28515625" style="34" customWidth="1"/>
    <col min="10515" max="10515" width="18.28515625" style="34" bestFit="1" customWidth="1"/>
    <col min="10516" max="10523" width="6.7109375" style="34" customWidth="1"/>
    <col min="10524" max="10752" width="9.140625" style="34"/>
    <col min="10753" max="10753" width="31.85546875" style="34" customWidth="1"/>
    <col min="10754" max="10754" width="20.140625" style="34" customWidth="1"/>
    <col min="10755" max="10755" width="8.42578125" style="34" customWidth="1"/>
    <col min="10756" max="10759" width="8.5703125" style="34" customWidth="1"/>
    <col min="10760" max="10760" width="16.7109375" style="34" customWidth="1"/>
    <col min="10761" max="10761" width="0.7109375" style="34" customWidth="1"/>
    <col min="10762" max="10762" width="6.5703125" style="34" customWidth="1"/>
    <col min="10763" max="10763" width="0" style="34" hidden="1" customWidth="1"/>
    <col min="10764" max="10764" width="9.140625" style="34"/>
    <col min="10765" max="10765" width="0" style="34" hidden="1" customWidth="1"/>
    <col min="10766" max="10766" width="15.42578125" style="34" bestFit="1" customWidth="1"/>
    <col min="10767" max="10767" width="0" style="34" hidden="1" customWidth="1"/>
    <col min="10768" max="10768" width="9.140625" style="34"/>
    <col min="10769" max="10769" width="26" style="34" bestFit="1" customWidth="1"/>
    <col min="10770" max="10770" width="9.28515625" style="34" customWidth="1"/>
    <col min="10771" max="10771" width="18.28515625" style="34" bestFit="1" customWidth="1"/>
    <col min="10772" max="10779" width="6.7109375" style="34" customWidth="1"/>
    <col min="10780" max="11008" width="9.140625" style="34"/>
    <col min="11009" max="11009" width="31.85546875" style="34" customWidth="1"/>
    <col min="11010" max="11010" width="20.140625" style="34" customWidth="1"/>
    <col min="11011" max="11011" width="8.42578125" style="34" customWidth="1"/>
    <col min="11012" max="11015" width="8.5703125" style="34" customWidth="1"/>
    <col min="11016" max="11016" width="16.7109375" style="34" customWidth="1"/>
    <col min="11017" max="11017" width="0.7109375" style="34" customWidth="1"/>
    <col min="11018" max="11018" width="6.5703125" style="34" customWidth="1"/>
    <col min="11019" max="11019" width="0" style="34" hidden="1" customWidth="1"/>
    <col min="11020" max="11020" width="9.140625" style="34"/>
    <col min="11021" max="11021" width="0" style="34" hidden="1" customWidth="1"/>
    <col min="11022" max="11022" width="15.42578125" style="34" bestFit="1" customWidth="1"/>
    <col min="11023" max="11023" width="0" style="34" hidden="1" customWidth="1"/>
    <col min="11024" max="11024" width="9.140625" style="34"/>
    <col min="11025" max="11025" width="26" style="34" bestFit="1" customWidth="1"/>
    <col min="11026" max="11026" width="9.28515625" style="34" customWidth="1"/>
    <col min="11027" max="11027" width="18.28515625" style="34" bestFit="1" customWidth="1"/>
    <col min="11028" max="11035" width="6.7109375" style="34" customWidth="1"/>
    <col min="11036" max="11264" width="9.140625" style="34"/>
    <col min="11265" max="11265" width="31.85546875" style="34" customWidth="1"/>
    <col min="11266" max="11266" width="20.140625" style="34" customWidth="1"/>
    <col min="11267" max="11267" width="8.42578125" style="34" customWidth="1"/>
    <col min="11268" max="11271" width="8.5703125" style="34" customWidth="1"/>
    <col min="11272" max="11272" width="16.7109375" style="34" customWidth="1"/>
    <col min="11273" max="11273" width="0.7109375" style="34" customWidth="1"/>
    <col min="11274" max="11274" width="6.5703125" style="34" customWidth="1"/>
    <col min="11275" max="11275" width="0" style="34" hidden="1" customWidth="1"/>
    <col min="11276" max="11276" width="9.140625" style="34"/>
    <col min="11277" max="11277" width="0" style="34" hidden="1" customWidth="1"/>
    <col min="11278" max="11278" width="15.42578125" style="34" bestFit="1" customWidth="1"/>
    <col min="11279" max="11279" width="0" style="34" hidden="1" customWidth="1"/>
    <col min="11280" max="11280" width="9.140625" style="34"/>
    <col min="11281" max="11281" width="26" style="34" bestFit="1" customWidth="1"/>
    <col min="11282" max="11282" width="9.28515625" style="34" customWidth="1"/>
    <col min="11283" max="11283" width="18.28515625" style="34" bestFit="1" customWidth="1"/>
    <col min="11284" max="11291" width="6.7109375" style="34" customWidth="1"/>
    <col min="11292" max="11520" width="9.140625" style="34"/>
    <col min="11521" max="11521" width="31.85546875" style="34" customWidth="1"/>
    <col min="11522" max="11522" width="20.140625" style="34" customWidth="1"/>
    <col min="11523" max="11523" width="8.42578125" style="34" customWidth="1"/>
    <col min="11524" max="11527" width="8.5703125" style="34" customWidth="1"/>
    <col min="11528" max="11528" width="16.7109375" style="34" customWidth="1"/>
    <col min="11529" max="11529" width="0.7109375" style="34" customWidth="1"/>
    <col min="11530" max="11530" width="6.5703125" style="34" customWidth="1"/>
    <col min="11531" max="11531" width="0" style="34" hidden="1" customWidth="1"/>
    <col min="11532" max="11532" width="9.140625" style="34"/>
    <col min="11533" max="11533" width="0" style="34" hidden="1" customWidth="1"/>
    <col min="11534" max="11534" width="15.42578125" style="34" bestFit="1" customWidth="1"/>
    <col min="11535" max="11535" width="0" style="34" hidden="1" customWidth="1"/>
    <col min="11536" max="11536" width="9.140625" style="34"/>
    <col min="11537" max="11537" width="26" style="34" bestFit="1" customWidth="1"/>
    <col min="11538" max="11538" width="9.28515625" style="34" customWidth="1"/>
    <col min="11539" max="11539" width="18.28515625" style="34" bestFit="1" customWidth="1"/>
    <col min="11540" max="11547" width="6.7109375" style="34" customWidth="1"/>
    <col min="11548" max="11776" width="9.140625" style="34"/>
    <col min="11777" max="11777" width="31.85546875" style="34" customWidth="1"/>
    <col min="11778" max="11778" width="20.140625" style="34" customWidth="1"/>
    <col min="11779" max="11779" width="8.42578125" style="34" customWidth="1"/>
    <col min="11780" max="11783" width="8.5703125" style="34" customWidth="1"/>
    <col min="11784" max="11784" width="16.7109375" style="34" customWidth="1"/>
    <col min="11785" max="11785" width="0.7109375" style="34" customWidth="1"/>
    <col min="11786" max="11786" width="6.5703125" style="34" customWidth="1"/>
    <col min="11787" max="11787" width="0" style="34" hidden="1" customWidth="1"/>
    <col min="11788" max="11788" width="9.140625" style="34"/>
    <col min="11789" max="11789" width="0" style="34" hidden="1" customWidth="1"/>
    <col min="11790" max="11790" width="15.42578125" style="34" bestFit="1" customWidth="1"/>
    <col min="11791" max="11791" width="0" style="34" hidden="1" customWidth="1"/>
    <col min="11792" max="11792" width="9.140625" style="34"/>
    <col min="11793" max="11793" width="26" style="34" bestFit="1" customWidth="1"/>
    <col min="11794" max="11794" width="9.28515625" style="34" customWidth="1"/>
    <col min="11795" max="11795" width="18.28515625" style="34" bestFit="1" customWidth="1"/>
    <col min="11796" max="11803" width="6.7109375" style="34" customWidth="1"/>
    <col min="11804" max="12032" width="9.140625" style="34"/>
    <col min="12033" max="12033" width="31.85546875" style="34" customWidth="1"/>
    <col min="12034" max="12034" width="20.140625" style="34" customWidth="1"/>
    <col min="12035" max="12035" width="8.42578125" style="34" customWidth="1"/>
    <col min="12036" max="12039" width="8.5703125" style="34" customWidth="1"/>
    <col min="12040" max="12040" width="16.7109375" style="34" customWidth="1"/>
    <col min="12041" max="12041" width="0.7109375" style="34" customWidth="1"/>
    <col min="12042" max="12042" width="6.5703125" style="34" customWidth="1"/>
    <col min="12043" max="12043" width="0" style="34" hidden="1" customWidth="1"/>
    <col min="12044" max="12044" width="9.140625" style="34"/>
    <col min="12045" max="12045" width="0" style="34" hidden="1" customWidth="1"/>
    <col min="12046" max="12046" width="15.42578125" style="34" bestFit="1" customWidth="1"/>
    <col min="12047" max="12047" width="0" style="34" hidden="1" customWidth="1"/>
    <col min="12048" max="12048" width="9.140625" style="34"/>
    <col min="12049" max="12049" width="26" style="34" bestFit="1" customWidth="1"/>
    <col min="12050" max="12050" width="9.28515625" style="34" customWidth="1"/>
    <col min="12051" max="12051" width="18.28515625" style="34" bestFit="1" customWidth="1"/>
    <col min="12052" max="12059" width="6.7109375" style="34" customWidth="1"/>
    <col min="12060" max="12288" width="9.140625" style="34"/>
    <col min="12289" max="12289" width="31.85546875" style="34" customWidth="1"/>
    <col min="12290" max="12290" width="20.140625" style="34" customWidth="1"/>
    <col min="12291" max="12291" width="8.42578125" style="34" customWidth="1"/>
    <col min="12292" max="12295" width="8.5703125" style="34" customWidth="1"/>
    <col min="12296" max="12296" width="16.7109375" style="34" customWidth="1"/>
    <col min="12297" max="12297" width="0.7109375" style="34" customWidth="1"/>
    <col min="12298" max="12298" width="6.5703125" style="34" customWidth="1"/>
    <col min="12299" max="12299" width="0" style="34" hidden="1" customWidth="1"/>
    <col min="12300" max="12300" width="9.140625" style="34"/>
    <col min="12301" max="12301" width="0" style="34" hidden="1" customWidth="1"/>
    <col min="12302" max="12302" width="15.42578125" style="34" bestFit="1" customWidth="1"/>
    <col min="12303" max="12303" width="0" style="34" hidden="1" customWidth="1"/>
    <col min="12304" max="12304" width="9.140625" style="34"/>
    <col min="12305" max="12305" width="26" style="34" bestFit="1" customWidth="1"/>
    <col min="12306" max="12306" width="9.28515625" style="34" customWidth="1"/>
    <col min="12307" max="12307" width="18.28515625" style="34" bestFit="1" customWidth="1"/>
    <col min="12308" max="12315" width="6.7109375" style="34" customWidth="1"/>
    <col min="12316" max="12544" width="9.140625" style="34"/>
    <col min="12545" max="12545" width="31.85546875" style="34" customWidth="1"/>
    <col min="12546" max="12546" width="20.140625" style="34" customWidth="1"/>
    <col min="12547" max="12547" width="8.42578125" style="34" customWidth="1"/>
    <col min="12548" max="12551" width="8.5703125" style="34" customWidth="1"/>
    <col min="12552" max="12552" width="16.7109375" style="34" customWidth="1"/>
    <col min="12553" max="12553" width="0.7109375" style="34" customWidth="1"/>
    <col min="12554" max="12554" width="6.5703125" style="34" customWidth="1"/>
    <col min="12555" max="12555" width="0" style="34" hidden="1" customWidth="1"/>
    <col min="12556" max="12556" width="9.140625" style="34"/>
    <col min="12557" max="12557" width="0" style="34" hidden="1" customWidth="1"/>
    <col min="12558" max="12558" width="15.42578125" style="34" bestFit="1" customWidth="1"/>
    <col min="12559" max="12559" width="0" style="34" hidden="1" customWidth="1"/>
    <col min="12560" max="12560" width="9.140625" style="34"/>
    <col min="12561" max="12561" width="26" style="34" bestFit="1" customWidth="1"/>
    <col min="12562" max="12562" width="9.28515625" style="34" customWidth="1"/>
    <col min="12563" max="12563" width="18.28515625" style="34" bestFit="1" customWidth="1"/>
    <col min="12564" max="12571" width="6.7109375" style="34" customWidth="1"/>
    <col min="12572" max="12800" width="9.140625" style="34"/>
    <col min="12801" max="12801" width="31.85546875" style="34" customWidth="1"/>
    <col min="12802" max="12802" width="20.140625" style="34" customWidth="1"/>
    <col min="12803" max="12803" width="8.42578125" style="34" customWidth="1"/>
    <col min="12804" max="12807" width="8.5703125" style="34" customWidth="1"/>
    <col min="12808" max="12808" width="16.7109375" style="34" customWidth="1"/>
    <col min="12809" max="12809" width="0.7109375" style="34" customWidth="1"/>
    <col min="12810" max="12810" width="6.5703125" style="34" customWidth="1"/>
    <col min="12811" max="12811" width="0" style="34" hidden="1" customWidth="1"/>
    <col min="12812" max="12812" width="9.140625" style="34"/>
    <col min="12813" max="12813" width="0" style="34" hidden="1" customWidth="1"/>
    <col min="12814" max="12814" width="15.42578125" style="34" bestFit="1" customWidth="1"/>
    <col min="12815" max="12815" width="0" style="34" hidden="1" customWidth="1"/>
    <col min="12816" max="12816" width="9.140625" style="34"/>
    <col min="12817" max="12817" width="26" style="34" bestFit="1" customWidth="1"/>
    <col min="12818" max="12818" width="9.28515625" style="34" customWidth="1"/>
    <col min="12819" max="12819" width="18.28515625" style="34" bestFit="1" customWidth="1"/>
    <col min="12820" max="12827" width="6.7109375" style="34" customWidth="1"/>
    <col min="12828" max="13056" width="9.140625" style="34"/>
    <col min="13057" max="13057" width="31.85546875" style="34" customWidth="1"/>
    <col min="13058" max="13058" width="20.140625" style="34" customWidth="1"/>
    <col min="13059" max="13059" width="8.42578125" style="34" customWidth="1"/>
    <col min="13060" max="13063" width="8.5703125" style="34" customWidth="1"/>
    <col min="13064" max="13064" width="16.7109375" style="34" customWidth="1"/>
    <col min="13065" max="13065" width="0.7109375" style="34" customWidth="1"/>
    <col min="13066" max="13066" width="6.5703125" style="34" customWidth="1"/>
    <col min="13067" max="13067" width="0" style="34" hidden="1" customWidth="1"/>
    <col min="13068" max="13068" width="9.140625" style="34"/>
    <col min="13069" max="13069" width="0" style="34" hidden="1" customWidth="1"/>
    <col min="13070" max="13070" width="15.42578125" style="34" bestFit="1" customWidth="1"/>
    <col min="13071" max="13071" width="0" style="34" hidden="1" customWidth="1"/>
    <col min="13072" max="13072" width="9.140625" style="34"/>
    <col min="13073" max="13073" width="26" style="34" bestFit="1" customWidth="1"/>
    <col min="13074" max="13074" width="9.28515625" style="34" customWidth="1"/>
    <col min="13075" max="13075" width="18.28515625" style="34" bestFit="1" customWidth="1"/>
    <col min="13076" max="13083" width="6.7109375" style="34" customWidth="1"/>
    <col min="13084" max="13312" width="9.140625" style="34"/>
    <col min="13313" max="13313" width="31.85546875" style="34" customWidth="1"/>
    <col min="13314" max="13314" width="20.140625" style="34" customWidth="1"/>
    <col min="13315" max="13315" width="8.42578125" style="34" customWidth="1"/>
    <col min="13316" max="13319" width="8.5703125" style="34" customWidth="1"/>
    <col min="13320" max="13320" width="16.7109375" style="34" customWidth="1"/>
    <col min="13321" max="13321" width="0.7109375" style="34" customWidth="1"/>
    <col min="13322" max="13322" width="6.5703125" style="34" customWidth="1"/>
    <col min="13323" max="13323" width="0" style="34" hidden="1" customWidth="1"/>
    <col min="13324" max="13324" width="9.140625" style="34"/>
    <col min="13325" max="13325" width="0" style="34" hidden="1" customWidth="1"/>
    <col min="13326" max="13326" width="15.42578125" style="34" bestFit="1" customWidth="1"/>
    <col min="13327" max="13327" width="0" style="34" hidden="1" customWidth="1"/>
    <col min="13328" max="13328" width="9.140625" style="34"/>
    <col min="13329" max="13329" width="26" style="34" bestFit="1" customWidth="1"/>
    <col min="13330" max="13330" width="9.28515625" style="34" customWidth="1"/>
    <col min="13331" max="13331" width="18.28515625" style="34" bestFit="1" customWidth="1"/>
    <col min="13332" max="13339" width="6.7109375" style="34" customWidth="1"/>
    <col min="13340" max="13568" width="9.140625" style="34"/>
    <col min="13569" max="13569" width="31.85546875" style="34" customWidth="1"/>
    <col min="13570" max="13570" width="20.140625" style="34" customWidth="1"/>
    <col min="13571" max="13571" width="8.42578125" style="34" customWidth="1"/>
    <col min="13572" max="13575" width="8.5703125" style="34" customWidth="1"/>
    <col min="13576" max="13576" width="16.7109375" style="34" customWidth="1"/>
    <col min="13577" max="13577" width="0.7109375" style="34" customWidth="1"/>
    <col min="13578" max="13578" width="6.5703125" style="34" customWidth="1"/>
    <col min="13579" max="13579" width="0" style="34" hidden="1" customWidth="1"/>
    <col min="13580" max="13580" width="9.140625" style="34"/>
    <col min="13581" max="13581" width="0" style="34" hidden="1" customWidth="1"/>
    <col min="13582" max="13582" width="15.42578125" style="34" bestFit="1" customWidth="1"/>
    <col min="13583" max="13583" width="0" style="34" hidden="1" customWidth="1"/>
    <col min="13584" max="13584" width="9.140625" style="34"/>
    <col min="13585" max="13585" width="26" style="34" bestFit="1" customWidth="1"/>
    <col min="13586" max="13586" width="9.28515625" style="34" customWidth="1"/>
    <col min="13587" max="13587" width="18.28515625" style="34" bestFit="1" customWidth="1"/>
    <col min="13588" max="13595" width="6.7109375" style="34" customWidth="1"/>
    <col min="13596" max="13824" width="9.140625" style="34"/>
    <col min="13825" max="13825" width="31.85546875" style="34" customWidth="1"/>
    <col min="13826" max="13826" width="20.140625" style="34" customWidth="1"/>
    <col min="13827" max="13827" width="8.42578125" style="34" customWidth="1"/>
    <col min="13828" max="13831" width="8.5703125" style="34" customWidth="1"/>
    <col min="13832" max="13832" width="16.7109375" style="34" customWidth="1"/>
    <col min="13833" max="13833" width="0.7109375" style="34" customWidth="1"/>
    <col min="13834" max="13834" width="6.5703125" style="34" customWidth="1"/>
    <col min="13835" max="13835" width="0" style="34" hidden="1" customWidth="1"/>
    <col min="13836" max="13836" width="9.140625" style="34"/>
    <col min="13837" max="13837" width="0" style="34" hidden="1" customWidth="1"/>
    <col min="13838" max="13838" width="15.42578125" style="34" bestFit="1" customWidth="1"/>
    <col min="13839" max="13839" width="0" style="34" hidden="1" customWidth="1"/>
    <col min="13840" max="13840" width="9.140625" style="34"/>
    <col min="13841" max="13841" width="26" style="34" bestFit="1" customWidth="1"/>
    <col min="13842" max="13842" width="9.28515625" style="34" customWidth="1"/>
    <col min="13843" max="13843" width="18.28515625" style="34" bestFit="1" customWidth="1"/>
    <col min="13844" max="13851" width="6.7109375" style="34" customWidth="1"/>
    <col min="13852" max="14080" width="9.140625" style="34"/>
    <col min="14081" max="14081" width="31.85546875" style="34" customWidth="1"/>
    <col min="14082" max="14082" width="20.140625" style="34" customWidth="1"/>
    <col min="14083" max="14083" width="8.42578125" style="34" customWidth="1"/>
    <col min="14084" max="14087" width="8.5703125" style="34" customWidth="1"/>
    <col min="14088" max="14088" width="16.7109375" style="34" customWidth="1"/>
    <col min="14089" max="14089" width="0.7109375" style="34" customWidth="1"/>
    <col min="14090" max="14090" width="6.5703125" style="34" customWidth="1"/>
    <col min="14091" max="14091" width="0" style="34" hidden="1" customWidth="1"/>
    <col min="14092" max="14092" width="9.140625" style="34"/>
    <col min="14093" max="14093" width="0" style="34" hidden="1" customWidth="1"/>
    <col min="14094" max="14094" width="15.42578125" style="34" bestFit="1" customWidth="1"/>
    <col min="14095" max="14095" width="0" style="34" hidden="1" customWidth="1"/>
    <col min="14096" max="14096" width="9.140625" style="34"/>
    <col min="14097" max="14097" width="26" style="34" bestFit="1" customWidth="1"/>
    <col min="14098" max="14098" width="9.28515625" style="34" customWidth="1"/>
    <col min="14099" max="14099" width="18.28515625" style="34" bestFit="1" customWidth="1"/>
    <col min="14100" max="14107" width="6.7109375" style="34" customWidth="1"/>
    <col min="14108" max="14336" width="9.140625" style="34"/>
    <col min="14337" max="14337" width="31.85546875" style="34" customWidth="1"/>
    <col min="14338" max="14338" width="20.140625" style="34" customWidth="1"/>
    <col min="14339" max="14339" width="8.42578125" style="34" customWidth="1"/>
    <col min="14340" max="14343" width="8.5703125" style="34" customWidth="1"/>
    <col min="14344" max="14344" width="16.7109375" style="34" customWidth="1"/>
    <col min="14345" max="14345" width="0.7109375" style="34" customWidth="1"/>
    <col min="14346" max="14346" width="6.5703125" style="34" customWidth="1"/>
    <col min="14347" max="14347" width="0" style="34" hidden="1" customWidth="1"/>
    <col min="14348" max="14348" width="9.140625" style="34"/>
    <col min="14349" max="14349" width="0" style="34" hidden="1" customWidth="1"/>
    <col min="14350" max="14350" width="15.42578125" style="34" bestFit="1" customWidth="1"/>
    <col min="14351" max="14351" width="0" style="34" hidden="1" customWidth="1"/>
    <col min="14352" max="14352" width="9.140625" style="34"/>
    <col min="14353" max="14353" width="26" style="34" bestFit="1" customWidth="1"/>
    <col min="14354" max="14354" width="9.28515625" style="34" customWidth="1"/>
    <col min="14355" max="14355" width="18.28515625" style="34" bestFit="1" customWidth="1"/>
    <col min="14356" max="14363" width="6.7109375" style="34" customWidth="1"/>
    <col min="14364" max="14592" width="9.140625" style="34"/>
    <col min="14593" max="14593" width="31.85546875" style="34" customWidth="1"/>
    <col min="14594" max="14594" width="20.140625" style="34" customWidth="1"/>
    <col min="14595" max="14595" width="8.42578125" style="34" customWidth="1"/>
    <col min="14596" max="14599" width="8.5703125" style="34" customWidth="1"/>
    <col min="14600" max="14600" width="16.7109375" style="34" customWidth="1"/>
    <col min="14601" max="14601" width="0.7109375" style="34" customWidth="1"/>
    <col min="14602" max="14602" width="6.5703125" style="34" customWidth="1"/>
    <col min="14603" max="14603" width="0" style="34" hidden="1" customWidth="1"/>
    <col min="14604" max="14604" width="9.140625" style="34"/>
    <col min="14605" max="14605" width="0" style="34" hidden="1" customWidth="1"/>
    <col min="14606" max="14606" width="15.42578125" style="34" bestFit="1" customWidth="1"/>
    <col min="14607" max="14607" width="0" style="34" hidden="1" customWidth="1"/>
    <col min="14608" max="14608" width="9.140625" style="34"/>
    <col min="14609" max="14609" width="26" style="34" bestFit="1" customWidth="1"/>
    <col min="14610" max="14610" width="9.28515625" style="34" customWidth="1"/>
    <col min="14611" max="14611" width="18.28515625" style="34" bestFit="1" customWidth="1"/>
    <col min="14612" max="14619" width="6.7109375" style="34" customWidth="1"/>
    <col min="14620" max="14848" width="9.140625" style="34"/>
    <col min="14849" max="14849" width="31.85546875" style="34" customWidth="1"/>
    <col min="14850" max="14850" width="20.140625" style="34" customWidth="1"/>
    <col min="14851" max="14851" width="8.42578125" style="34" customWidth="1"/>
    <col min="14852" max="14855" width="8.5703125" style="34" customWidth="1"/>
    <col min="14856" max="14856" width="16.7109375" style="34" customWidth="1"/>
    <col min="14857" max="14857" width="0.7109375" style="34" customWidth="1"/>
    <col min="14858" max="14858" width="6.5703125" style="34" customWidth="1"/>
    <col min="14859" max="14859" width="0" style="34" hidden="1" customWidth="1"/>
    <col min="14860" max="14860" width="9.140625" style="34"/>
    <col min="14861" max="14861" width="0" style="34" hidden="1" customWidth="1"/>
    <col min="14862" max="14862" width="15.42578125" style="34" bestFit="1" customWidth="1"/>
    <col min="14863" max="14863" width="0" style="34" hidden="1" customWidth="1"/>
    <col min="14864" max="14864" width="9.140625" style="34"/>
    <col min="14865" max="14865" width="26" style="34" bestFit="1" customWidth="1"/>
    <col min="14866" max="14866" width="9.28515625" style="34" customWidth="1"/>
    <col min="14867" max="14867" width="18.28515625" style="34" bestFit="1" customWidth="1"/>
    <col min="14868" max="14875" width="6.7109375" style="34" customWidth="1"/>
    <col min="14876" max="15104" width="9.140625" style="34"/>
    <col min="15105" max="15105" width="31.85546875" style="34" customWidth="1"/>
    <col min="15106" max="15106" width="20.140625" style="34" customWidth="1"/>
    <col min="15107" max="15107" width="8.42578125" style="34" customWidth="1"/>
    <col min="15108" max="15111" width="8.5703125" style="34" customWidth="1"/>
    <col min="15112" max="15112" width="16.7109375" style="34" customWidth="1"/>
    <col min="15113" max="15113" width="0.7109375" style="34" customWidth="1"/>
    <col min="15114" max="15114" width="6.5703125" style="34" customWidth="1"/>
    <col min="15115" max="15115" width="0" style="34" hidden="1" customWidth="1"/>
    <col min="15116" max="15116" width="9.140625" style="34"/>
    <col min="15117" max="15117" width="0" style="34" hidden="1" customWidth="1"/>
    <col min="15118" max="15118" width="15.42578125" style="34" bestFit="1" customWidth="1"/>
    <col min="15119" max="15119" width="0" style="34" hidden="1" customWidth="1"/>
    <col min="15120" max="15120" width="9.140625" style="34"/>
    <col min="15121" max="15121" width="26" style="34" bestFit="1" customWidth="1"/>
    <col min="15122" max="15122" width="9.28515625" style="34" customWidth="1"/>
    <col min="15123" max="15123" width="18.28515625" style="34" bestFit="1" customWidth="1"/>
    <col min="15124" max="15131" width="6.7109375" style="34" customWidth="1"/>
    <col min="15132" max="15360" width="9.140625" style="34"/>
    <col min="15361" max="15361" width="31.85546875" style="34" customWidth="1"/>
    <col min="15362" max="15362" width="20.140625" style="34" customWidth="1"/>
    <col min="15363" max="15363" width="8.42578125" style="34" customWidth="1"/>
    <col min="15364" max="15367" width="8.5703125" style="34" customWidth="1"/>
    <col min="15368" max="15368" width="16.7109375" style="34" customWidth="1"/>
    <col min="15369" max="15369" width="0.7109375" style="34" customWidth="1"/>
    <col min="15370" max="15370" width="6.5703125" style="34" customWidth="1"/>
    <col min="15371" max="15371" width="0" style="34" hidden="1" customWidth="1"/>
    <col min="15372" max="15372" width="9.140625" style="34"/>
    <col min="15373" max="15373" width="0" style="34" hidden="1" customWidth="1"/>
    <col min="15374" max="15374" width="15.42578125" style="34" bestFit="1" customWidth="1"/>
    <col min="15375" max="15375" width="0" style="34" hidden="1" customWidth="1"/>
    <col min="15376" max="15376" width="9.140625" style="34"/>
    <col min="15377" max="15377" width="26" style="34" bestFit="1" customWidth="1"/>
    <col min="15378" max="15378" width="9.28515625" style="34" customWidth="1"/>
    <col min="15379" max="15379" width="18.28515625" style="34" bestFit="1" customWidth="1"/>
    <col min="15380" max="15387" width="6.7109375" style="34" customWidth="1"/>
    <col min="15388" max="15616" width="9.140625" style="34"/>
    <col min="15617" max="15617" width="31.85546875" style="34" customWidth="1"/>
    <col min="15618" max="15618" width="20.140625" style="34" customWidth="1"/>
    <col min="15619" max="15619" width="8.42578125" style="34" customWidth="1"/>
    <col min="15620" max="15623" width="8.5703125" style="34" customWidth="1"/>
    <col min="15624" max="15624" width="16.7109375" style="34" customWidth="1"/>
    <col min="15625" max="15625" width="0.7109375" style="34" customWidth="1"/>
    <col min="15626" max="15626" width="6.5703125" style="34" customWidth="1"/>
    <col min="15627" max="15627" width="0" style="34" hidden="1" customWidth="1"/>
    <col min="15628" max="15628" width="9.140625" style="34"/>
    <col min="15629" max="15629" width="0" style="34" hidden="1" customWidth="1"/>
    <col min="15630" max="15630" width="15.42578125" style="34" bestFit="1" customWidth="1"/>
    <col min="15631" max="15631" width="0" style="34" hidden="1" customWidth="1"/>
    <col min="15632" max="15632" width="9.140625" style="34"/>
    <col min="15633" max="15633" width="26" style="34" bestFit="1" customWidth="1"/>
    <col min="15634" max="15634" width="9.28515625" style="34" customWidth="1"/>
    <col min="15635" max="15635" width="18.28515625" style="34" bestFit="1" customWidth="1"/>
    <col min="15636" max="15643" width="6.7109375" style="34" customWidth="1"/>
    <col min="15644" max="15872" width="9.140625" style="34"/>
    <col min="15873" max="15873" width="31.85546875" style="34" customWidth="1"/>
    <col min="15874" max="15874" width="20.140625" style="34" customWidth="1"/>
    <col min="15875" max="15875" width="8.42578125" style="34" customWidth="1"/>
    <col min="15876" max="15879" width="8.5703125" style="34" customWidth="1"/>
    <col min="15880" max="15880" width="16.7109375" style="34" customWidth="1"/>
    <col min="15881" max="15881" width="0.7109375" style="34" customWidth="1"/>
    <col min="15882" max="15882" width="6.5703125" style="34" customWidth="1"/>
    <col min="15883" max="15883" width="0" style="34" hidden="1" customWidth="1"/>
    <col min="15884" max="15884" width="9.140625" style="34"/>
    <col min="15885" max="15885" width="0" style="34" hidden="1" customWidth="1"/>
    <col min="15886" max="15886" width="15.42578125" style="34" bestFit="1" customWidth="1"/>
    <col min="15887" max="15887" width="0" style="34" hidden="1" customWidth="1"/>
    <col min="15888" max="15888" width="9.140625" style="34"/>
    <col min="15889" max="15889" width="26" style="34" bestFit="1" customWidth="1"/>
    <col min="15890" max="15890" width="9.28515625" style="34" customWidth="1"/>
    <col min="15891" max="15891" width="18.28515625" style="34" bestFit="1" customWidth="1"/>
    <col min="15892" max="15899" width="6.7109375" style="34" customWidth="1"/>
    <col min="15900" max="16128" width="9.140625" style="34"/>
    <col min="16129" max="16129" width="31.85546875" style="34" customWidth="1"/>
    <col min="16130" max="16130" width="20.140625" style="34" customWidth="1"/>
    <col min="16131" max="16131" width="8.42578125" style="34" customWidth="1"/>
    <col min="16132" max="16135" width="8.5703125" style="34" customWidth="1"/>
    <col min="16136" max="16136" width="16.7109375" style="34" customWidth="1"/>
    <col min="16137" max="16137" width="0.7109375" style="34" customWidth="1"/>
    <col min="16138" max="16138" width="6.5703125" style="34" customWidth="1"/>
    <col min="16139" max="16139" width="0" style="34" hidden="1" customWidth="1"/>
    <col min="16140" max="16140" width="9.140625" style="34"/>
    <col min="16141" max="16141" width="0" style="34" hidden="1" customWidth="1"/>
    <col min="16142" max="16142" width="15.42578125" style="34" bestFit="1" customWidth="1"/>
    <col min="16143" max="16143" width="0" style="34" hidden="1" customWidth="1"/>
    <col min="16144" max="16144" width="9.140625" style="34"/>
    <col min="16145" max="16145" width="26" style="34" bestFit="1" customWidth="1"/>
    <col min="16146" max="16146" width="9.28515625" style="34" customWidth="1"/>
    <col min="16147" max="16147" width="18.28515625" style="34" bestFit="1" customWidth="1"/>
    <col min="16148" max="16155" width="6.7109375" style="34" customWidth="1"/>
    <col min="16156" max="16384" width="9.140625" style="34"/>
  </cols>
  <sheetData>
    <row r="1" spans="1:27" s="2" customFormat="1" ht="24.75" customHeight="1" thickBot="1">
      <c r="A1" s="1" t="s">
        <v>152</v>
      </c>
      <c r="C1" s="3"/>
      <c r="J1" s="4"/>
      <c r="K1" s="5"/>
      <c r="M1" s="6"/>
      <c r="N1" s="7"/>
      <c r="O1" s="7"/>
      <c r="P1" s="8"/>
      <c r="Q1" s="9"/>
      <c r="R1" s="10"/>
      <c r="S1" s="11"/>
      <c r="T1" s="8"/>
      <c r="U1" s="12"/>
      <c r="V1" s="8"/>
      <c r="W1" s="8"/>
      <c r="X1" s="8"/>
      <c r="Y1" s="8"/>
      <c r="Z1" s="8"/>
      <c r="AA1" s="8"/>
    </row>
    <row r="2" spans="1:27" s="2" customFormat="1" ht="16.5" customHeight="1" thickBot="1">
      <c r="A2" s="13" t="s">
        <v>94</v>
      </c>
      <c r="B2" s="14"/>
      <c r="C2" s="3"/>
      <c r="F2" s="175"/>
      <c r="G2" s="175"/>
      <c r="H2" s="175"/>
      <c r="I2" s="175"/>
      <c r="J2" s="175"/>
      <c r="K2" s="175"/>
      <c r="L2" s="175"/>
      <c r="M2" s="6"/>
      <c r="N2" s="7"/>
      <c r="O2" s="7"/>
      <c r="P2" s="8"/>
      <c r="Q2" s="9"/>
      <c r="R2" s="10"/>
      <c r="S2" s="11"/>
      <c r="T2" s="8"/>
      <c r="U2" s="12"/>
      <c r="V2" s="8"/>
      <c r="W2" s="8"/>
      <c r="X2" s="8"/>
      <c r="Y2" s="8"/>
      <c r="Z2" s="8"/>
      <c r="AA2" s="8"/>
    </row>
    <row r="3" spans="1:27" s="2" customFormat="1" ht="18" customHeight="1" thickBot="1">
      <c r="A3" s="13"/>
      <c r="B3" s="15" t="s">
        <v>96</v>
      </c>
      <c r="C3" s="3"/>
      <c r="F3" s="175"/>
      <c r="G3" s="175"/>
      <c r="H3" s="175"/>
      <c r="I3" s="175"/>
      <c r="J3" s="175"/>
      <c r="K3" s="175"/>
      <c r="L3" s="175"/>
      <c r="M3" s="6"/>
      <c r="N3" s="7"/>
      <c r="O3" s="7"/>
      <c r="P3" s="8"/>
      <c r="Q3" s="9"/>
      <c r="R3" s="10"/>
      <c r="S3" s="11"/>
      <c r="T3" s="8"/>
      <c r="U3" s="12"/>
      <c r="V3" s="8"/>
      <c r="W3" s="8"/>
      <c r="X3" s="8"/>
      <c r="Y3" s="8"/>
      <c r="Z3" s="8"/>
      <c r="AA3" s="8"/>
    </row>
    <row r="4" spans="1:27" s="2" customFormat="1" ht="16.5" customHeight="1">
      <c r="A4" s="16" t="s">
        <v>95</v>
      </c>
      <c r="B4" s="17"/>
      <c r="C4" s="18"/>
      <c r="D4" s="19"/>
      <c r="F4" s="175"/>
      <c r="G4" s="175"/>
      <c r="H4" s="175"/>
      <c r="I4" s="175"/>
      <c r="J4" s="175"/>
      <c r="K4" s="175"/>
      <c r="L4" s="175"/>
      <c r="M4" s="6"/>
      <c r="N4" s="7"/>
      <c r="O4" s="7"/>
      <c r="P4" s="8"/>
      <c r="Q4" s="9"/>
      <c r="R4" s="10"/>
      <c r="S4" s="11"/>
      <c r="T4" s="8"/>
      <c r="U4" s="12"/>
      <c r="V4" s="8"/>
      <c r="W4" s="8"/>
      <c r="X4" s="8"/>
      <c r="Y4" s="8"/>
      <c r="Z4" s="8"/>
      <c r="AA4" s="8"/>
    </row>
    <row r="5" spans="1:27" s="2" customFormat="1" ht="16.5" customHeight="1">
      <c r="A5" s="16" t="s">
        <v>97</v>
      </c>
      <c r="B5" s="20"/>
      <c r="C5" s="21"/>
      <c r="D5" s="22"/>
      <c r="F5" s="175"/>
      <c r="G5" s="175"/>
      <c r="H5" s="175"/>
      <c r="I5" s="175"/>
      <c r="J5" s="175"/>
      <c r="K5" s="175"/>
      <c r="L5" s="175"/>
      <c r="M5" s="6"/>
      <c r="N5" s="7"/>
      <c r="O5" s="7"/>
      <c r="P5" s="8"/>
      <c r="Q5" s="9"/>
      <c r="R5" s="10"/>
      <c r="S5" s="11"/>
      <c r="T5" s="8"/>
      <c r="U5" s="12"/>
      <c r="V5" s="8"/>
      <c r="W5" s="8"/>
      <c r="X5" s="8"/>
      <c r="Y5" s="8"/>
      <c r="Z5" s="8"/>
      <c r="AA5" s="8"/>
    </row>
    <row r="6" spans="1:27" s="2" customFormat="1" ht="16.5" customHeight="1" thickBot="1">
      <c r="A6" s="16" t="s">
        <v>98</v>
      </c>
      <c r="B6" s="20"/>
      <c r="C6" s="23"/>
      <c r="D6" s="24"/>
      <c r="F6" s="175"/>
      <c r="G6" s="175"/>
      <c r="H6" s="175"/>
      <c r="I6" s="175"/>
      <c r="J6" s="175"/>
      <c r="K6" s="175"/>
      <c r="L6" s="175"/>
      <c r="M6" s="6"/>
      <c r="N6" s="7"/>
      <c r="O6" s="7"/>
      <c r="P6" s="8"/>
      <c r="Q6" s="9"/>
      <c r="R6" s="10"/>
      <c r="S6" s="11"/>
      <c r="T6" s="8"/>
      <c r="U6" s="12"/>
      <c r="V6" s="8"/>
      <c r="W6" s="8"/>
      <c r="X6" s="8"/>
      <c r="Y6" s="8"/>
      <c r="Z6" s="8"/>
      <c r="AA6" s="8"/>
    </row>
    <row r="7" spans="1:27" s="2" customFormat="1" ht="16.5" customHeight="1" thickBot="1">
      <c r="A7" s="16" t="s">
        <v>99</v>
      </c>
      <c r="B7" s="25"/>
      <c r="C7" s="26"/>
      <c r="K7" s="5"/>
      <c r="M7" s="6"/>
      <c r="N7" s="7"/>
      <c r="O7" s="7"/>
      <c r="P7" s="8"/>
      <c r="Q7" s="9"/>
      <c r="R7" s="10"/>
      <c r="S7" s="11"/>
      <c r="T7" s="8"/>
      <c r="U7" s="12"/>
      <c r="V7" s="8"/>
      <c r="W7" s="8"/>
      <c r="X7" s="8"/>
      <c r="Y7" s="8"/>
      <c r="Z7" s="8"/>
      <c r="AA7" s="8"/>
    </row>
    <row r="8" spans="1:27" ht="102.75" customHeight="1">
      <c r="A8" s="27"/>
      <c r="B8" s="204"/>
      <c r="C8" s="29"/>
      <c r="D8" s="30" t="s">
        <v>130</v>
      </c>
      <c r="E8" s="30" t="s">
        <v>131</v>
      </c>
      <c r="F8" s="30" t="s">
        <v>134</v>
      </c>
      <c r="G8" s="31"/>
      <c r="H8" s="31"/>
      <c r="I8" s="31"/>
      <c r="J8" s="32" t="s">
        <v>139</v>
      </c>
      <c r="U8" s="34"/>
      <c r="V8" s="34"/>
      <c r="W8" s="34"/>
      <c r="X8" s="34"/>
      <c r="Y8" s="34"/>
      <c r="Z8" s="34"/>
      <c r="AA8" s="34"/>
    </row>
    <row r="9" spans="1:27">
      <c r="A9" s="28"/>
      <c r="B9" s="28"/>
      <c r="C9" s="42"/>
      <c r="D9" s="43" t="s">
        <v>0</v>
      </c>
      <c r="E9" s="43" t="s">
        <v>1</v>
      </c>
      <c r="F9" s="43" t="s">
        <v>2</v>
      </c>
      <c r="G9" s="44"/>
      <c r="H9" s="44"/>
      <c r="I9" s="44"/>
      <c r="T9" s="8"/>
      <c r="U9" s="2"/>
      <c r="V9" s="34"/>
      <c r="W9" s="34"/>
      <c r="X9" s="34"/>
      <c r="Y9" s="34"/>
      <c r="Z9" s="34"/>
      <c r="AA9" s="34"/>
    </row>
    <row r="10" spans="1:27" ht="12.75">
      <c r="A10" s="45" t="s">
        <v>101</v>
      </c>
      <c r="B10" s="46" t="s">
        <v>128</v>
      </c>
      <c r="C10" s="153" t="s">
        <v>129</v>
      </c>
      <c r="D10" s="345">
        <v>125</v>
      </c>
      <c r="E10" s="345"/>
      <c r="F10" s="345"/>
      <c r="G10" s="2"/>
      <c r="H10" s="2"/>
      <c r="I10" s="2"/>
      <c r="M10" s="48" t="s">
        <v>160</v>
      </c>
      <c r="N10" s="49" t="s">
        <v>3</v>
      </c>
      <c r="O10" s="49"/>
      <c r="Q10" s="312" t="s">
        <v>4</v>
      </c>
      <c r="R10" s="313" t="s">
        <v>161</v>
      </c>
      <c r="S10" s="314" t="s">
        <v>5</v>
      </c>
      <c r="T10" s="329"/>
      <c r="U10" s="2"/>
      <c r="V10" s="34"/>
      <c r="W10" s="34"/>
      <c r="X10" s="34"/>
      <c r="Y10" s="34"/>
      <c r="Z10" s="34"/>
      <c r="AA10" s="34"/>
    </row>
    <row r="11" spans="1:27" ht="12.75">
      <c r="A11" s="50" t="s">
        <v>143</v>
      </c>
      <c r="B11" s="51" t="s">
        <v>6</v>
      </c>
      <c r="C11" s="52">
        <v>1</v>
      </c>
      <c r="D11" s="53"/>
      <c r="E11" s="53"/>
      <c r="F11" s="53"/>
      <c r="G11" s="54"/>
      <c r="H11" s="54"/>
      <c r="I11" s="54"/>
      <c r="J11" s="55">
        <v>59.3</v>
      </c>
      <c r="K11" s="327">
        <f t="shared" ref="K11:K21" si="0">SUM(D11:F11)*J11</f>
        <v>0</v>
      </c>
      <c r="M11" s="35">
        <v>2</v>
      </c>
      <c r="N11" s="36">
        <f>SUM(D11:F11)/M11</f>
        <v>0</v>
      </c>
      <c r="O11" s="56">
        <f>N11-ROUND(N11,0)</f>
        <v>0</v>
      </c>
      <c r="Q11" s="315" t="s">
        <v>7</v>
      </c>
      <c r="R11" s="315">
        <v>60</v>
      </c>
      <c r="S11" s="316">
        <f>SUM(D11:F11)/R11</f>
        <v>0</v>
      </c>
      <c r="T11" s="329"/>
      <c r="U11" s="2"/>
      <c r="V11" s="34"/>
      <c r="W11" s="34"/>
      <c r="X11" s="34"/>
      <c r="Y11" s="34"/>
      <c r="Z11" s="34"/>
      <c r="AA11" s="34"/>
    </row>
    <row r="12" spans="1:27" ht="12.75">
      <c r="A12" s="57" t="s">
        <v>153</v>
      </c>
      <c r="B12" s="51" t="s">
        <v>8</v>
      </c>
      <c r="C12" s="52">
        <v>1</v>
      </c>
      <c r="D12" s="53"/>
      <c r="E12" s="53"/>
      <c r="F12" s="53"/>
      <c r="G12" s="54"/>
      <c r="H12" s="54"/>
      <c r="I12" s="54"/>
      <c r="J12" s="55">
        <v>33.42</v>
      </c>
      <c r="K12" s="327">
        <f t="shared" si="0"/>
        <v>0</v>
      </c>
      <c r="M12" s="35">
        <v>6</v>
      </c>
      <c r="N12" s="36">
        <f t="shared" ref="N12:N18" si="1">SUM(D12:F12)/M12</f>
        <v>0</v>
      </c>
      <c r="O12" s="56">
        <f t="shared" ref="O12:O35" si="2">N12-ROUND(N12,0)</f>
        <v>0</v>
      </c>
      <c r="Q12" s="315" t="s">
        <v>9</v>
      </c>
      <c r="R12" s="315">
        <v>72</v>
      </c>
      <c r="S12" s="316">
        <f t="shared" ref="S12:S27" si="3">SUM(D12:F12)/R12</f>
        <v>0</v>
      </c>
      <c r="T12" s="329"/>
      <c r="U12" s="2"/>
      <c r="V12" s="34"/>
      <c r="W12" s="34"/>
      <c r="X12" s="34"/>
      <c r="Y12" s="34"/>
      <c r="Z12" s="34"/>
      <c r="AA12" s="34"/>
    </row>
    <row r="13" spans="1:27" ht="12.75">
      <c r="A13" s="50" t="s">
        <v>103</v>
      </c>
      <c r="B13" s="51" t="s">
        <v>11</v>
      </c>
      <c r="C13" s="52">
        <v>1</v>
      </c>
      <c r="D13" s="53"/>
      <c r="E13" s="53"/>
      <c r="F13" s="53"/>
      <c r="G13" s="54"/>
      <c r="H13" s="54"/>
      <c r="I13" s="54"/>
      <c r="J13" s="55">
        <v>4.82</v>
      </c>
      <c r="K13" s="327">
        <f t="shared" si="0"/>
        <v>0</v>
      </c>
      <c r="M13" s="35">
        <v>20</v>
      </c>
      <c r="N13" s="36">
        <f t="shared" si="1"/>
        <v>0</v>
      </c>
      <c r="O13" s="56">
        <f t="shared" si="2"/>
        <v>0</v>
      </c>
      <c r="Q13" s="315" t="s">
        <v>10</v>
      </c>
      <c r="R13" s="315">
        <v>1200</v>
      </c>
      <c r="S13" s="316">
        <f t="shared" si="3"/>
        <v>0</v>
      </c>
      <c r="T13" s="329"/>
      <c r="U13" s="2"/>
      <c r="V13" s="34"/>
      <c r="W13" s="34"/>
      <c r="X13" s="34"/>
      <c r="Y13" s="34"/>
      <c r="Z13" s="34"/>
      <c r="AA13" s="34"/>
    </row>
    <row r="14" spans="1:27" ht="12.75">
      <c r="A14" s="50" t="s">
        <v>196</v>
      </c>
      <c r="B14" s="51" t="s">
        <v>12</v>
      </c>
      <c r="C14" s="52">
        <v>1</v>
      </c>
      <c r="D14" s="53"/>
      <c r="E14" s="53"/>
      <c r="F14" s="53"/>
      <c r="G14" s="54"/>
      <c r="H14" s="54"/>
      <c r="I14" s="54"/>
      <c r="J14" s="331"/>
      <c r="K14" s="327">
        <f>SUM(D14:F14)*J14</f>
        <v>0</v>
      </c>
      <c r="M14" s="35">
        <v>20</v>
      </c>
      <c r="N14" s="36">
        <f>SUM(D14:F14)/M14</f>
        <v>0</v>
      </c>
      <c r="O14" s="56">
        <f>N14-ROUND(N14,0)</f>
        <v>0</v>
      </c>
      <c r="Q14" s="315" t="s">
        <v>10</v>
      </c>
      <c r="R14" s="315">
        <v>1200</v>
      </c>
      <c r="S14" s="316">
        <f>SUM(D14:F14)/R14</f>
        <v>0</v>
      </c>
      <c r="T14" s="329"/>
      <c r="U14" s="2"/>
      <c r="V14" s="34"/>
      <c r="W14" s="34"/>
      <c r="X14" s="34"/>
      <c r="Y14" s="34"/>
      <c r="Z14" s="34"/>
      <c r="AA14" s="34"/>
    </row>
    <row r="15" spans="1:27" ht="12.75">
      <c r="A15" s="59" t="s">
        <v>104</v>
      </c>
      <c r="B15" s="51" t="s">
        <v>13</v>
      </c>
      <c r="C15" s="52">
        <v>1</v>
      </c>
      <c r="D15" s="53"/>
      <c r="E15" s="53"/>
      <c r="F15" s="53"/>
      <c r="G15" s="54"/>
      <c r="H15" s="54"/>
      <c r="I15" s="54"/>
      <c r="J15" s="55">
        <v>4.6900000000000004</v>
      </c>
      <c r="K15" s="327">
        <f t="shared" si="0"/>
        <v>0</v>
      </c>
      <c r="M15" s="35">
        <v>25</v>
      </c>
      <c r="N15" s="36">
        <f t="shared" si="1"/>
        <v>0</v>
      </c>
      <c r="O15" s="56">
        <f t="shared" si="2"/>
        <v>0</v>
      </c>
      <c r="Q15" s="315" t="s">
        <v>10</v>
      </c>
      <c r="R15" s="315">
        <v>1400</v>
      </c>
      <c r="S15" s="316">
        <f t="shared" si="3"/>
        <v>0</v>
      </c>
      <c r="T15" s="329"/>
      <c r="U15" s="2"/>
      <c r="V15" s="34"/>
      <c r="W15" s="34"/>
      <c r="X15" s="34"/>
      <c r="Y15" s="34"/>
      <c r="Z15" s="34"/>
      <c r="AA15" s="34"/>
    </row>
    <row r="16" spans="1:27" ht="12.75">
      <c r="A16" s="58" t="s">
        <v>144</v>
      </c>
      <c r="B16" s="51" t="s">
        <v>14</v>
      </c>
      <c r="C16" s="52">
        <v>1</v>
      </c>
      <c r="D16" s="53"/>
      <c r="E16" s="53"/>
      <c r="F16" s="53"/>
      <c r="G16" s="54"/>
      <c r="H16" s="54"/>
      <c r="I16" s="54"/>
      <c r="J16" s="55">
        <v>25.34</v>
      </c>
      <c r="K16" s="327">
        <f t="shared" si="0"/>
        <v>0</v>
      </c>
      <c r="M16" s="35">
        <v>10</v>
      </c>
      <c r="N16" s="36">
        <f t="shared" si="1"/>
        <v>0</v>
      </c>
      <c r="O16" s="56">
        <f t="shared" si="2"/>
        <v>0</v>
      </c>
      <c r="Q16" s="315" t="s">
        <v>10</v>
      </c>
      <c r="R16" s="315">
        <v>480</v>
      </c>
      <c r="S16" s="316">
        <f t="shared" si="3"/>
        <v>0</v>
      </c>
      <c r="T16" s="329"/>
      <c r="U16" s="2"/>
      <c r="V16" s="34"/>
      <c r="W16" s="34"/>
      <c r="X16" s="34"/>
      <c r="Y16" s="34"/>
      <c r="Z16" s="34"/>
      <c r="AA16" s="34"/>
    </row>
    <row r="17" spans="1:27" ht="12.75">
      <c r="A17" s="50" t="s">
        <v>154</v>
      </c>
      <c r="B17" s="51" t="s">
        <v>15</v>
      </c>
      <c r="C17" s="52">
        <v>1</v>
      </c>
      <c r="D17" s="53"/>
      <c r="E17" s="53"/>
      <c r="F17" s="53"/>
      <c r="G17" s="54"/>
      <c r="H17" s="54"/>
      <c r="I17" s="54"/>
      <c r="J17" s="55">
        <v>26.39</v>
      </c>
      <c r="K17" s="327">
        <f t="shared" si="0"/>
        <v>0</v>
      </c>
      <c r="M17" s="35">
        <v>6</v>
      </c>
      <c r="N17" s="36">
        <f t="shared" si="1"/>
        <v>0</v>
      </c>
      <c r="O17" s="56">
        <f t="shared" si="2"/>
        <v>0</v>
      </c>
      <c r="Q17" s="315" t="s">
        <v>10</v>
      </c>
      <c r="R17" s="315">
        <v>144</v>
      </c>
      <c r="S17" s="316">
        <f t="shared" si="3"/>
        <v>0</v>
      </c>
      <c r="T17" s="329"/>
      <c r="U17" s="2"/>
      <c r="V17" s="34"/>
      <c r="W17" s="34"/>
      <c r="X17" s="34"/>
      <c r="Y17" s="34"/>
      <c r="Z17" s="34"/>
      <c r="AA17" s="34"/>
    </row>
    <row r="18" spans="1:27" ht="12.75">
      <c r="A18" s="50" t="s">
        <v>155</v>
      </c>
      <c r="B18" s="51" t="s">
        <v>16</v>
      </c>
      <c r="C18" s="52">
        <v>1</v>
      </c>
      <c r="D18" s="53"/>
      <c r="E18" s="53"/>
      <c r="F18" s="53"/>
      <c r="G18" s="54"/>
      <c r="H18" s="54"/>
      <c r="I18" s="54"/>
      <c r="J18" s="55">
        <v>26.39</v>
      </c>
      <c r="K18" s="327">
        <f t="shared" si="0"/>
        <v>0</v>
      </c>
      <c r="M18" s="35">
        <v>6</v>
      </c>
      <c r="N18" s="36">
        <f t="shared" si="1"/>
        <v>0</v>
      </c>
      <c r="O18" s="56">
        <f t="shared" si="2"/>
        <v>0</v>
      </c>
      <c r="Q18" s="315" t="s">
        <v>10</v>
      </c>
      <c r="R18" s="315">
        <v>144</v>
      </c>
      <c r="S18" s="316">
        <f t="shared" si="3"/>
        <v>0</v>
      </c>
      <c r="T18" s="329"/>
      <c r="U18" s="2"/>
      <c r="V18" s="34"/>
      <c r="W18" s="34"/>
      <c r="X18" s="34"/>
      <c r="Y18" s="34"/>
      <c r="Z18" s="34"/>
      <c r="AA18" s="34"/>
    </row>
    <row r="19" spans="1:27" ht="12.75">
      <c r="A19" s="58" t="s">
        <v>156</v>
      </c>
      <c r="B19" s="51" t="s">
        <v>17</v>
      </c>
      <c r="C19" s="52">
        <v>1</v>
      </c>
      <c r="D19" s="53"/>
      <c r="E19" s="53"/>
      <c r="F19" s="53"/>
      <c r="G19" s="54"/>
      <c r="H19" s="54"/>
      <c r="I19" s="54"/>
      <c r="J19" s="55">
        <v>20.399999999999999</v>
      </c>
      <c r="K19" s="327">
        <f t="shared" si="0"/>
        <v>0</v>
      </c>
      <c r="M19" s="35">
        <v>8</v>
      </c>
      <c r="O19" s="56">
        <f t="shared" si="2"/>
        <v>0</v>
      </c>
      <c r="Q19" s="315" t="s">
        <v>10</v>
      </c>
      <c r="R19" s="315">
        <v>128</v>
      </c>
      <c r="S19" s="316">
        <f t="shared" si="3"/>
        <v>0</v>
      </c>
      <c r="T19" s="329"/>
      <c r="U19" s="2"/>
      <c r="V19" s="34"/>
      <c r="W19" s="34"/>
      <c r="X19" s="34"/>
      <c r="Y19" s="34"/>
      <c r="Z19" s="34"/>
      <c r="AA19" s="34"/>
    </row>
    <row r="20" spans="1:27" ht="12.75">
      <c r="A20" s="60" t="s">
        <v>157</v>
      </c>
      <c r="B20" s="51" t="s">
        <v>18</v>
      </c>
      <c r="C20" s="52">
        <v>1</v>
      </c>
      <c r="D20" s="53"/>
      <c r="E20" s="53"/>
      <c r="F20" s="53"/>
      <c r="G20" s="54"/>
      <c r="H20" s="54"/>
      <c r="I20" s="54"/>
      <c r="J20" s="55">
        <v>6.87</v>
      </c>
      <c r="K20" s="327">
        <f t="shared" si="0"/>
        <v>0</v>
      </c>
      <c r="M20" s="35">
        <v>10</v>
      </c>
      <c r="O20" s="56">
        <f t="shared" si="2"/>
        <v>0</v>
      </c>
      <c r="Q20" s="315" t="s">
        <v>10</v>
      </c>
      <c r="R20" s="315">
        <v>480</v>
      </c>
      <c r="S20" s="316">
        <f t="shared" si="3"/>
        <v>0</v>
      </c>
      <c r="T20" s="329"/>
      <c r="U20" s="2"/>
      <c r="V20" s="34"/>
      <c r="W20" s="34"/>
      <c r="X20" s="34"/>
      <c r="Y20" s="34"/>
      <c r="Z20" s="34"/>
      <c r="AA20" s="34"/>
    </row>
    <row r="21" spans="1:27" ht="12.75">
      <c r="A21" s="60" t="s">
        <v>158</v>
      </c>
      <c r="B21" s="51" t="s">
        <v>19</v>
      </c>
      <c r="C21" s="52">
        <v>1</v>
      </c>
      <c r="D21" s="53"/>
      <c r="E21" s="53"/>
      <c r="F21" s="53"/>
      <c r="G21" s="54"/>
      <c r="H21" s="54"/>
      <c r="I21" s="54"/>
      <c r="J21" s="55">
        <v>6.87</v>
      </c>
      <c r="K21" s="327">
        <f t="shared" si="0"/>
        <v>0</v>
      </c>
      <c r="M21" s="35">
        <v>10</v>
      </c>
      <c r="O21" s="56">
        <f t="shared" si="2"/>
        <v>0</v>
      </c>
      <c r="Q21" s="315" t="s">
        <v>10</v>
      </c>
      <c r="R21" s="315">
        <v>480</v>
      </c>
      <c r="S21" s="316">
        <f t="shared" si="3"/>
        <v>0</v>
      </c>
      <c r="T21" s="329"/>
      <c r="U21" s="2"/>
      <c r="V21" s="34"/>
      <c r="W21" s="34"/>
      <c r="X21" s="34"/>
      <c r="Y21" s="34"/>
      <c r="Z21" s="34"/>
      <c r="AA21" s="34"/>
    </row>
    <row r="22" spans="1:27" ht="12.75">
      <c r="A22" s="351" t="s">
        <v>112</v>
      </c>
      <c r="B22" s="351"/>
      <c r="C22" s="61"/>
      <c r="D22" s="345">
        <v>80</v>
      </c>
      <c r="E22" s="345"/>
      <c r="F22" s="345"/>
      <c r="G22" s="62"/>
      <c r="H22" s="62"/>
      <c r="I22" s="62"/>
      <c r="J22" s="63"/>
      <c r="K22" s="327"/>
      <c r="O22" s="56"/>
      <c r="Q22" s="315"/>
      <c r="R22" s="315"/>
      <c r="S22" s="316"/>
      <c r="T22" s="329"/>
      <c r="U22" s="2"/>
      <c r="V22" s="34"/>
      <c r="W22" s="34"/>
      <c r="X22" s="34"/>
      <c r="Y22" s="34"/>
      <c r="Z22" s="34"/>
      <c r="AA22" s="34"/>
    </row>
    <row r="23" spans="1:27" ht="12.75">
      <c r="A23" s="50" t="s">
        <v>113</v>
      </c>
      <c r="B23" s="51" t="s">
        <v>20</v>
      </c>
      <c r="C23" s="52">
        <v>1</v>
      </c>
      <c r="D23" s="53"/>
      <c r="E23" s="53"/>
      <c r="F23" s="53"/>
      <c r="G23" s="54"/>
      <c r="H23" s="54"/>
      <c r="I23" s="54"/>
      <c r="J23" s="330">
        <v>44.48</v>
      </c>
      <c r="K23" s="327">
        <f>SUM(D23:F23)*J23</f>
        <v>0</v>
      </c>
      <c r="M23" s="35">
        <v>2</v>
      </c>
      <c r="O23" s="56">
        <f t="shared" si="2"/>
        <v>0</v>
      </c>
      <c r="Q23" s="315" t="s">
        <v>21</v>
      </c>
      <c r="R23" s="315">
        <v>81</v>
      </c>
      <c r="S23" s="316">
        <f t="shared" si="3"/>
        <v>0</v>
      </c>
      <c r="T23" s="329"/>
      <c r="U23" s="2"/>
      <c r="V23" s="34"/>
      <c r="W23" s="34"/>
      <c r="X23" s="34"/>
      <c r="Y23" s="34"/>
      <c r="Z23" s="34"/>
      <c r="AA23" s="34"/>
    </row>
    <row r="24" spans="1:27" ht="12.75">
      <c r="A24" s="50" t="s">
        <v>115</v>
      </c>
      <c r="B24" s="51" t="s">
        <v>22</v>
      </c>
      <c r="C24" s="52">
        <v>1</v>
      </c>
      <c r="D24" s="64"/>
      <c r="E24" s="64"/>
      <c r="F24" s="64"/>
      <c r="G24" s="54"/>
      <c r="H24" s="54"/>
      <c r="I24" s="54"/>
      <c r="J24" s="55">
        <v>18.53</v>
      </c>
      <c r="K24" s="327">
        <f>SUM(D24:F24)*J24</f>
        <v>0</v>
      </c>
      <c r="M24" s="35">
        <v>12</v>
      </c>
      <c r="O24" s="56">
        <f t="shared" si="2"/>
        <v>0</v>
      </c>
      <c r="Q24" s="315" t="s">
        <v>10</v>
      </c>
      <c r="R24" s="315">
        <v>576</v>
      </c>
      <c r="S24" s="316">
        <f t="shared" si="3"/>
        <v>0</v>
      </c>
      <c r="T24" s="329"/>
      <c r="U24" s="2"/>
      <c r="V24" s="34"/>
      <c r="W24" s="34"/>
      <c r="X24" s="34"/>
      <c r="Y24" s="34"/>
      <c r="Z24" s="34"/>
      <c r="AA24" s="34"/>
    </row>
    <row r="25" spans="1:27" ht="12.75">
      <c r="A25" s="58" t="s">
        <v>151</v>
      </c>
      <c r="B25" s="51" t="s">
        <v>23</v>
      </c>
      <c r="C25" s="52">
        <v>1</v>
      </c>
      <c r="D25" s="53"/>
      <c r="E25" s="53"/>
      <c r="F25" s="53"/>
      <c r="G25" s="54"/>
      <c r="H25" s="54"/>
      <c r="I25" s="54"/>
      <c r="J25" s="55">
        <v>15.02</v>
      </c>
      <c r="K25" s="327">
        <f>SUM(D25:F25)*J25</f>
        <v>0</v>
      </c>
      <c r="M25" s="35">
        <v>25</v>
      </c>
      <c r="O25" s="56">
        <f t="shared" si="2"/>
        <v>0</v>
      </c>
      <c r="Q25" s="315" t="s">
        <v>10</v>
      </c>
      <c r="R25" s="315">
        <v>300</v>
      </c>
      <c r="S25" s="316">
        <f t="shared" si="3"/>
        <v>0</v>
      </c>
      <c r="T25" s="329"/>
      <c r="U25" s="2"/>
      <c r="V25" s="34"/>
      <c r="W25" s="34"/>
      <c r="X25" s="34"/>
      <c r="Y25" s="34"/>
      <c r="Z25" s="34"/>
      <c r="AA25" s="34"/>
    </row>
    <row r="26" spans="1:27" ht="12.75">
      <c r="A26" s="58" t="s">
        <v>159</v>
      </c>
      <c r="B26" s="51" t="s">
        <v>24</v>
      </c>
      <c r="C26" s="52">
        <v>1</v>
      </c>
      <c r="D26" s="53"/>
      <c r="E26" s="53"/>
      <c r="F26" s="53"/>
      <c r="G26" s="54"/>
      <c r="H26" s="54"/>
      <c r="I26" s="54"/>
      <c r="J26" s="55">
        <v>29.65</v>
      </c>
      <c r="K26" s="327">
        <f>SUM(D26:F26)*J26</f>
        <v>0</v>
      </c>
      <c r="M26" s="35">
        <v>1</v>
      </c>
      <c r="O26" s="56">
        <f>N26-ROUND(N26,0)</f>
        <v>0</v>
      </c>
      <c r="Q26" s="315" t="s">
        <v>10</v>
      </c>
      <c r="R26" s="315"/>
      <c r="S26" s="316"/>
      <c r="T26" s="329"/>
      <c r="U26" s="2"/>
      <c r="V26" s="34"/>
      <c r="W26" s="34"/>
      <c r="X26" s="34"/>
      <c r="Y26" s="34"/>
      <c r="Z26" s="34"/>
      <c r="AA26" s="34"/>
    </row>
    <row r="27" spans="1:27" ht="12.75">
      <c r="A27" s="50" t="s">
        <v>118</v>
      </c>
      <c r="B27" s="51" t="s">
        <v>25</v>
      </c>
      <c r="C27" s="52">
        <v>1</v>
      </c>
      <c r="D27" s="53"/>
      <c r="E27" s="53"/>
      <c r="F27" s="53"/>
      <c r="G27" s="54"/>
      <c r="H27" s="54"/>
      <c r="I27" s="54"/>
      <c r="J27" s="55">
        <v>5.58</v>
      </c>
      <c r="K27" s="327">
        <f>SUM(D27:F27)*J27</f>
        <v>0</v>
      </c>
      <c r="M27" s="35">
        <v>25</v>
      </c>
      <c r="O27" s="56">
        <f t="shared" si="2"/>
        <v>0</v>
      </c>
      <c r="Q27" s="315" t="s">
        <v>10</v>
      </c>
      <c r="R27" s="315">
        <v>600</v>
      </c>
      <c r="S27" s="316">
        <f t="shared" si="3"/>
        <v>0</v>
      </c>
      <c r="T27" s="329"/>
      <c r="U27" s="2"/>
      <c r="V27" s="34"/>
      <c r="W27" s="34"/>
      <c r="X27" s="34"/>
      <c r="Y27" s="34"/>
      <c r="Z27" s="34"/>
      <c r="AA27" s="34"/>
    </row>
    <row r="28" spans="1:27" ht="12.75">
      <c r="A28" s="33"/>
      <c r="B28" s="66"/>
      <c r="C28" s="67"/>
      <c r="D28" s="68"/>
      <c r="E28" s="68"/>
      <c r="F28" s="68"/>
      <c r="G28" s="68"/>
      <c r="H28" s="68"/>
      <c r="I28" s="68"/>
      <c r="J28" s="63"/>
      <c r="K28" s="327"/>
      <c r="O28" s="56"/>
      <c r="Q28" s="315"/>
      <c r="R28" s="315"/>
      <c r="S28" s="316"/>
      <c r="T28" s="329"/>
      <c r="U28" s="2"/>
      <c r="V28" s="34"/>
      <c r="W28" s="34"/>
      <c r="X28" s="34"/>
      <c r="Y28" s="34"/>
      <c r="Z28" s="34"/>
      <c r="AA28" s="34"/>
    </row>
    <row r="29" spans="1:27" ht="12.75">
      <c r="A29" s="45" t="s">
        <v>119</v>
      </c>
      <c r="B29" s="69"/>
      <c r="C29" s="61"/>
      <c r="D29" s="70"/>
      <c r="E29" s="71" t="s">
        <v>0</v>
      </c>
      <c r="F29" s="72" t="s">
        <v>1</v>
      </c>
      <c r="G29" s="72" t="s">
        <v>2</v>
      </c>
      <c r="H29" s="69"/>
      <c r="I29" s="69"/>
      <c r="J29" s="63"/>
      <c r="K29" s="328"/>
      <c r="O29" s="56"/>
      <c r="Q29" s="315"/>
      <c r="R29" s="315"/>
      <c r="S29" s="316"/>
      <c r="T29" s="329"/>
      <c r="U29" s="2"/>
      <c r="V29" s="34"/>
      <c r="W29" s="34"/>
      <c r="X29" s="34"/>
      <c r="Y29" s="34"/>
      <c r="Z29" s="34"/>
      <c r="AA29" s="34"/>
    </row>
    <row r="30" spans="1:27" ht="12.75">
      <c r="A30" s="73" t="s">
        <v>194</v>
      </c>
      <c r="B30" s="51" t="s">
        <v>26</v>
      </c>
      <c r="C30" s="52">
        <v>1</v>
      </c>
      <c r="D30" s="182"/>
      <c r="E30" s="180"/>
      <c r="F30" s="180"/>
      <c r="G30" s="180"/>
      <c r="H30" s="112"/>
      <c r="I30" s="112"/>
      <c r="J30" s="324"/>
      <c r="K30" s="327">
        <f>SUM(E30:G30)*J30</f>
        <v>0</v>
      </c>
      <c r="M30" s="35">
        <v>1</v>
      </c>
      <c r="N30" s="36">
        <f>SUM(E30:G30)/M30</f>
        <v>0</v>
      </c>
      <c r="O30" s="56">
        <f t="shared" si="2"/>
        <v>0</v>
      </c>
      <c r="Q30" s="315"/>
      <c r="R30" s="315"/>
      <c r="S30" s="316"/>
      <c r="T30" s="329"/>
      <c r="U30" s="2"/>
      <c r="V30" s="34"/>
      <c r="W30" s="34"/>
      <c r="X30" s="34"/>
      <c r="Y30" s="34"/>
      <c r="Z30" s="34"/>
      <c r="AA30" s="34"/>
    </row>
    <row r="31" spans="1:27" ht="12.75">
      <c r="A31" s="50" t="s">
        <v>182</v>
      </c>
      <c r="B31" s="76"/>
      <c r="C31" s="52">
        <v>1</v>
      </c>
      <c r="D31" s="64"/>
      <c r="E31" s="74"/>
      <c r="F31" s="214"/>
      <c r="G31" s="214"/>
      <c r="H31" s="214"/>
      <c r="I31" s="215" t="s">
        <v>173</v>
      </c>
      <c r="J31" s="75">
        <v>5.25</v>
      </c>
      <c r="K31" s="327">
        <f>D31*J31</f>
        <v>0</v>
      </c>
      <c r="M31" s="35">
        <v>100</v>
      </c>
      <c r="N31" s="36">
        <f>D31/M31</f>
        <v>0</v>
      </c>
      <c r="O31" s="56">
        <f t="shared" si="2"/>
        <v>0</v>
      </c>
      <c r="Q31" s="315" t="s">
        <v>10</v>
      </c>
      <c r="R31" s="317">
        <v>11200</v>
      </c>
      <c r="S31" s="316">
        <f>D31/R31</f>
        <v>0</v>
      </c>
      <c r="T31" s="329"/>
      <c r="U31" s="34"/>
      <c r="V31" s="34"/>
      <c r="W31" s="34"/>
      <c r="X31" s="34"/>
      <c r="Y31" s="34"/>
      <c r="Z31" s="34"/>
      <c r="AA31" s="34"/>
    </row>
    <row r="32" spans="1:27" ht="12.75">
      <c r="A32" s="50" t="s">
        <v>183</v>
      </c>
      <c r="B32" s="76"/>
      <c r="C32" s="52">
        <v>1</v>
      </c>
      <c r="D32" s="64"/>
      <c r="F32" s="74"/>
      <c r="G32" s="214"/>
      <c r="H32" s="207" t="s">
        <v>174</v>
      </c>
      <c r="I32" s="222">
        <f>SUM(K36:K38)+SUM(K2:K29)</f>
        <v>0</v>
      </c>
      <c r="J32" s="75">
        <v>5.75</v>
      </c>
      <c r="K32" s="327">
        <f>D32*J32</f>
        <v>0</v>
      </c>
      <c r="M32" s="35">
        <v>100</v>
      </c>
      <c r="N32" s="36">
        <f>D32/M32</f>
        <v>0</v>
      </c>
      <c r="O32" s="56">
        <f t="shared" si="2"/>
        <v>0</v>
      </c>
      <c r="Q32" s="315" t="s">
        <v>10</v>
      </c>
      <c r="R32" s="317">
        <v>11200</v>
      </c>
      <c r="S32" s="316">
        <f>D32/R32</f>
        <v>0</v>
      </c>
      <c r="T32" s="329"/>
      <c r="U32" s="34"/>
      <c r="V32" s="34"/>
      <c r="W32" s="34"/>
      <c r="X32" s="34"/>
      <c r="Y32" s="34"/>
      <c r="Z32" s="34"/>
      <c r="AA32" s="34"/>
    </row>
    <row r="33" spans="1:27" ht="12.75">
      <c r="A33" s="50" t="s">
        <v>184</v>
      </c>
      <c r="B33" s="76"/>
      <c r="C33" s="52">
        <v>1</v>
      </c>
      <c r="D33" s="64"/>
      <c r="F33" s="74"/>
      <c r="G33" s="214"/>
      <c r="H33" s="216" t="s">
        <v>175</v>
      </c>
      <c r="I33" s="223">
        <v>0</v>
      </c>
      <c r="J33" s="75">
        <v>6.25</v>
      </c>
      <c r="K33" s="327">
        <f t="shared" ref="K33:K35" si="4">D33*J33</f>
        <v>0</v>
      </c>
      <c r="M33" s="35">
        <v>100</v>
      </c>
      <c r="N33" s="36">
        <f t="shared" ref="N33:N35" si="5">D33/M33</f>
        <v>0</v>
      </c>
      <c r="O33" s="56">
        <f t="shared" si="2"/>
        <v>0</v>
      </c>
      <c r="Q33" s="315" t="s">
        <v>10</v>
      </c>
      <c r="R33" s="317">
        <v>8400</v>
      </c>
      <c r="S33" s="316">
        <f t="shared" ref="S33:S35" si="6">D33/R33</f>
        <v>0</v>
      </c>
      <c r="T33" s="329"/>
      <c r="U33" s="34"/>
      <c r="V33" s="34"/>
      <c r="W33" s="34"/>
      <c r="X33" s="34"/>
      <c r="Y33" s="34"/>
      <c r="Z33" s="34"/>
      <c r="AA33" s="34"/>
    </row>
    <row r="34" spans="1:27" ht="12.75">
      <c r="A34" s="50" t="s">
        <v>185</v>
      </c>
      <c r="B34" s="76"/>
      <c r="C34" s="52">
        <v>1</v>
      </c>
      <c r="D34" s="64"/>
      <c r="F34" s="74"/>
      <c r="G34" s="214"/>
      <c r="H34" s="207" t="s">
        <v>176</v>
      </c>
      <c r="I34" s="222">
        <f>I32-(I32*I33)</f>
        <v>0</v>
      </c>
      <c r="J34" s="75">
        <v>8.25</v>
      </c>
      <c r="K34" s="327">
        <f t="shared" si="4"/>
        <v>0</v>
      </c>
      <c r="M34" s="35">
        <v>100</v>
      </c>
      <c r="N34" s="36">
        <f t="shared" si="5"/>
        <v>0</v>
      </c>
      <c r="O34" s="56">
        <f t="shared" si="2"/>
        <v>0</v>
      </c>
      <c r="Q34" s="315" t="s">
        <v>10</v>
      </c>
      <c r="R34" s="317">
        <v>8400</v>
      </c>
      <c r="S34" s="316">
        <f t="shared" si="6"/>
        <v>0</v>
      </c>
      <c r="T34" s="329"/>
      <c r="U34" s="34"/>
      <c r="V34" s="34"/>
      <c r="W34" s="34"/>
      <c r="X34" s="34"/>
      <c r="Y34" s="34"/>
      <c r="Z34" s="34"/>
      <c r="AA34" s="34"/>
    </row>
    <row r="35" spans="1:27" ht="12.75">
      <c r="A35" s="50" t="s">
        <v>186</v>
      </c>
      <c r="B35" s="76"/>
      <c r="C35" s="52">
        <v>1</v>
      </c>
      <c r="D35" s="64"/>
      <c r="F35" s="74"/>
      <c r="G35" s="218"/>
      <c r="H35" s="207" t="s">
        <v>177</v>
      </c>
      <c r="I35" s="326">
        <v>0</v>
      </c>
      <c r="J35" s="188">
        <v>0.85</v>
      </c>
      <c r="K35" s="327">
        <f t="shared" si="4"/>
        <v>0</v>
      </c>
      <c r="M35" s="35">
        <v>100</v>
      </c>
      <c r="N35" s="36">
        <f t="shared" si="5"/>
        <v>0</v>
      </c>
      <c r="O35" s="56">
        <f t="shared" si="2"/>
        <v>0</v>
      </c>
      <c r="Q35" s="315" t="s">
        <v>10</v>
      </c>
      <c r="R35" s="317">
        <v>8400</v>
      </c>
      <c r="S35" s="316">
        <f t="shared" si="6"/>
        <v>0</v>
      </c>
      <c r="T35" s="329"/>
      <c r="U35" s="34"/>
      <c r="V35" s="34"/>
      <c r="W35" s="34"/>
      <c r="X35" s="34"/>
      <c r="Y35" s="34"/>
      <c r="Z35" s="34"/>
      <c r="AA35" s="34"/>
    </row>
    <row r="36" spans="1:27" s="211" customFormat="1" ht="12.75">
      <c r="A36" s="205" t="s">
        <v>126</v>
      </c>
      <c r="B36" s="195" t="s">
        <v>30</v>
      </c>
      <c r="C36" s="206">
        <v>1</v>
      </c>
      <c r="D36" s="185"/>
      <c r="F36" s="209" t="s">
        <v>1</v>
      </c>
      <c r="G36" s="264"/>
      <c r="H36" s="207" t="s">
        <v>178</v>
      </c>
      <c r="I36" s="224">
        <f>I35*I34+(SUM(K31:K35)-(SUM(K31:K35)*I33))</f>
        <v>0</v>
      </c>
      <c r="J36" s="75">
        <v>4.7</v>
      </c>
      <c r="K36" s="327">
        <f t="shared" ref="K36:K37" si="7">SUM(E36:G36)*J36</f>
        <v>0</v>
      </c>
      <c r="M36" s="190"/>
      <c r="N36" s="191"/>
      <c r="O36" s="192"/>
      <c r="P36" s="184"/>
      <c r="Q36" s="193"/>
      <c r="R36" s="194"/>
      <c r="S36" s="189"/>
      <c r="T36" s="197"/>
    </row>
    <row r="37" spans="1:27" s="211" customFormat="1" ht="12.75">
      <c r="A37" s="193" t="s">
        <v>163</v>
      </c>
      <c r="B37" s="201" t="s">
        <v>166</v>
      </c>
      <c r="C37" s="206">
        <v>1</v>
      </c>
      <c r="D37" s="185"/>
      <c r="E37" s="186" t="s">
        <v>132</v>
      </c>
      <c r="F37" s="186" t="s">
        <v>172</v>
      </c>
      <c r="G37" s="187" t="s">
        <v>165</v>
      </c>
      <c r="H37" s="325"/>
      <c r="I37" s="325"/>
      <c r="J37" s="188">
        <v>7.6</v>
      </c>
      <c r="K37" s="327">
        <f t="shared" si="7"/>
        <v>0</v>
      </c>
      <c r="M37" s="190"/>
      <c r="N37" s="191"/>
      <c r="O37" s="192"/>
      <c r="P37" s="184"/>
      <c r="Q37" s="193"/>
      <c r="R37" s="194"/>
      <c r="S37" s="189"/>
      <c r="T37" s="197"/>
    </row>
    <row r="38" spans="1:27" s="211" customFormat="1" ht="12.75">
      <c r="A38" s="198" t="s">
        <v>162</v>
      </c>
      <c r="B38" s="195" t="s">
        <v>29</v>
      </c>
      <c r="C38" s="206">
        <v>1</v>
      </c>
      <c r="D38" s="199"/>
      <c r="E38" s="185"/>
      <c r="F38" s="185"/>
      <c r="G38" s="185"/>
      <c r="H38" s="210"/>
      <c r="I38" s="210"/>
      <c r="J38" s="188">
        <v>11.63</v>
      </c>
      <c r="K38" s="327">
        <f>SUM(E38:G38)*J38</f>
        <v>0</v>
      </c>
      <c r="M38" s="190"/>
      <c r="N38" s="191"/>
      <c r="O38" s="192"/>
      <c r="P38" s="184"/>
      <c r="Q38" s="193"/>
      <c r="R38" s="194"/>
      <c r="S38" s="189"/>
      <c r="T38" s="197"/>
    </row>
    <row r="39" spans="1:27" s="33" customFormat="1" ht="12.75" customHeight="1">
      <c r="C39" s="42"/>
      <c r="M39" s="35"/>
      <c r="N39" s="36"/>
      <c r="O39" s="36"/>
      <c r="P39" s="37"/>
      <c r="Q39" s="39"/>
      <c r="R39" s="77"/>
      <c r="S39" s="40"/>
      <c r="T39" s="37"/>
    </row>
    <row r="40" spans="1:27" s="33" customFormat="1" ht="12.75" customHeight="1">
      <c r="A40" s="12" t="s">
        <v>180</v>
      </c>
      <c r="B40" s="65"/>
      <c r="C40" s="97"/>
      <c r="G40" s="34"/>
      <c r="H40" s="34"/>
      <c r="I40" s="34"/>
      <c r="M40" s="35"/>
      <c r="N40" s="36"/>
      <c r="O40" s="36"/>
      <c r="P40" s="37"/>
      <c r="Q40" s="39"/>
      <c r="R40" s="77"/>
      <c r="S40" s="40"/>
      <c r="T40" s="37"/>
      <c r="U40" s="65"/>
      <c r="V40" s="37"/>
      <c r="W40" s="37"/>
      <c r="X40" s="37"/>
      <c r="Y40" s="37"/>
      <c r="Z40" s="37"/>
      <c r="AA40" s="37"/>
    </row>
    <row r="41" spans="1:27" s="33" customFormat="1" ht="12.75">
      <c r="A41" s="65"/>
      <c r="B41" s="65" t="s">
        <v>181</v>
      </c>
      <c r="C41" s="226"/>
      <c r="G41" s="34"/>
      <c r="H41" s="34"/>
      <c r="I41" s="34"/>
      <c r="M41" s="35"/>
      <c r="N41" s="36"/>
      <c r="O41" s="36"/>
      <c r="P41" s="37"/>
      <c r="Q41" s="39"/>
      <c r="R41" s="77"/>
      <c r="S41" s="40"/>
      <c r="T41" s="37"/>
      <c r="U41" s="65"/>
      <c r="V41" s="37"/>
      <c r="W41" s="37"/>
      <c r="X41" s="37"/>
      <c r="Y41" s="37"/>
      <c r="Z41" s="37"/>
      <c r="AA41" s="37"/>
    </row>
    <row r="42" spans="1:27" ht="12.75">
      <c r="A42" s="79" t="s">
        <v>189</v>
      </c>
      <c r="B42" s="65"/>
      <c r="C42" s="174"/>
      <c r="D42" s="81"/>
      <c r="E42" s="81"/>
      <c r="F42" s="81"/>
      <c r="K42" s="34"/>
      <c r="Q42" s="39"/>
      <c r="R42" s="77"/>
    </row>
  </sheetData>
  <sheetProtection algorithmName="SHA-512" hashValue="mFdVTCmIcYt5eoYdAqNZBDfauurCTCRGZGEuofBQKzgjeh8f9onECxKPWtr6AXz9rarUWYwuanTgB3RJeXtYJg==" saltValue="MTlcbpmt9czBJ5v8bYJ6kg==" spinCount="100000" sheet="1" formatCells="0" selectLockedCells="1"/>
  <mergeCells count="3">
    <mergeCell ref="D10:F10"/>
    <mergeCell ref="A22:B22"/>
    <mergeCell ref="D22:F22"/>
  </mergeCells>
  <conditionalFormatting sqref="N1:N65125">
    <cfRule type="expression" dxfId="0" priority="1" stopIfTrue="1">
      <formula>N1-ROUND(N1,0)&lt;&gt;0</formula>
    </cfRule>
  </conditionalFormatting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STAL 120</vt:lpstr>
      <vt:lpstr>STAL 135</vt:lpstr>
      <vt:lpstr>STAL 150</vt:lpstr>
      <vt:lpstr>STAL 2 125</vt:lpstr>
      <vt:lpstr>'STAL 120'!Область_друку</vt:lpstr>
      <vt:lpstr>'STAL 135'!Область_друку</vt:lpstr>
      <vt:lpstr>'STAL 150'!Область_друку</vt:lpstr>
      <vt:lpstr>'STAL 2 125'!Область_друку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KmetsA</dc:creator>
  <cp:lastModifiedBy>Анастасія Кмець</cp:lastModifiedBy>
  <cp:lastPrinted>2017-10-26T09:59:22Z</cp:lastPrinted>
  <dcterms:created xsi:type="dcterms:W3CDTF">2016-09-07T07:52:32Z</dcterms:created>
  <dcterms:modified xsi:type="dcterms:W3CDTF">2018-05-10T12:56:26Z</dcterms:modified>
</cp:coreProperties>
</file>