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etsO\Desktop\бланки заявок найновіші 03.06.19\"/>
    </mc:Choice>
  </mc:AlternateContent>
  <xr:revisionPtr revIDLastSave="0" documentId="13_ncr:1_{BD845680-E664-492B-AA76-9766C840194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EZOKAPOWY" sheetId="2" r:id="rId1"/>
  </sheets>
  <definedNames>
    <definedName name="_xlnm.Print_Area" localSheetId="0">BEZOKAPOWY!$A$1:$K$79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" i="2" l="1"/>
  <c r="J34" i="2"/>
  <c r="J25" i="2" l="1"/>
  <c r="J24" i="2"/>
  <c r="J26" i="2"/>
  <c r="J23" i="2" l="1"/>
  <c r="J13" i="2" l="1"/>
  <c r="J12" i="2"/>
  <c r="N12" i="2" l="1"/>
  <c r="J51" i="2"/>
  <c r="N57" i="2"/>
  <c r="N58" i="2"/>
  <c r="N59" i="2"/>
  <c r="N60" i="2"/>
  <c r="N61" i="2"/>
  <c r="N62" i="2"/>
  <c r="N63" i="2"/>
  <c r="N64" i="2"/>
  <c r="N55" i="2"/>
  <c r="N56" i="2"/>
  <c r="N53" i="2"/>
  <c r="N43" i="2"/>
  <c r="N44" i="2"/>
  <c r="N45" i="2"/>
  <c r="N46" i="2"/>
  <c r="N47" i="2"/>
  <c r="N48" i="2"/>
  <c r="N49" i="2"/>
  <c r="N50" i="2"/>
  <c r="N42" i="2"/>
  <c r="N31" i="2"/>
  <c r="N32" i="2"/>
  <c r="N35" i="2"/>
  <c r="N36" i="2"/>
  <c r="N37" i="2"/>
  <c r="N38" i="2"/>
  <c r="N39" i="2"/>
  <c r="N40" i="2"/>
  <c r="N30" i="2"/>
  <c r="N27" i="2"/>
  <c r="N14" i="2"/>
  <c r="N15" i="2"/>
  <c r="N16" i="2"/>
  <c r="N17" i="2"/>
  <c r="N18" i="2"/>
  <c r="N19" i="2"/>
  <c r="N20" i="2"/>
  <c r="N21" i="2"/>
  <c r="N22" i="2"/>
  <c r="N23" i="2"/>
  <c r="N13" i="2"/>
  <c r="J29" i="2" l="1"/>
  <c r="J30" i="2"/>
  <c r="J31" i="2"/>
  <c r="J32" i="2"/>
  <c r="J28" i="2"/>
  <c r="J47" i="2" l="1"/>
  <c r="J39" i="2"/>
  <c r="J37" i="2"/>
  <c r="J36" i="2"/>
  <c r="J38" i="2"/>
  <c r="J40" i="2"/>
  <c r="J41" i="2"/>
  <c r="J42" i="2"/>
  <c r="J43" i="2"/>
  <c r="J44" i="2"/>
  <c r="J22" i="2"/>
  <c r="J53" i="2" l="1"/>
  <c r="J54" i="2"/>
  <c r="J14" i="2"/>
  <c r="J15" i="2"/>
  <c r="J16" i="2"/>
  <c r="J17" i="2"/>
  <c r="J18" i="2"/>
  <c r="J19" i="2"/>
  <c r="J20" i="2"/>
  <c r="J21" i="2"/>
  <c r="J57" i="2" l="1"/>
  <c r="J56" i="2" l="1"/>
  <c r="O18" i="2" l="1"/>
  <c r="O17" i="2"/>
  <c r="J48" i="2" l="1"/>
  <c r="J49" i="2"/>
  <c r="J50" i="2"/>
  <c r="J52" i="2"/>
  <c r="N54" i="2" l="1"/>
  <c r="O55" i="2" l="1"/>
  <c r="O53" i="2"/>
  <c r="J55" i="2" l="1"/>
  <c r="H63" i="2" s="1"/>
  <c r="H65" i="2" l="1"/>
  <c r="H67" i="2" s="1"/>
  <c r="O63" i="2"/>
  <c r="O62" i="2"/>
  <c r="O61" i="2"/>
  <c r="O60" i="2"/>
  <c r="O59" i="2"/>
  <c r="O58" i="2"/>
  <c r="O52" i="2"/>
  <c r="O51" i="2"/>
  <c r="O50" i="2"/>
  <c r="O49" i="2"/>
  <c r="O48" i="2"/>
  <c r="O47" i="2"/>
  <c r="O46" i="2"/>
  <c r="O45" i="2"/>
  <c r="O44" i="2"/>
  <c r="O43" i="2"/>
  <c r="O42" i="2"/>
  <c r="O40" i="2"/>
  <c r="O39" i="2"/>
  <c r="O38" i="2"/>
  <c r="O37" i="2"/>
  <c r="O36" i="2"/>
  <c r="O35" i="2"/>
  <c r="O31" i="2"/>
  <c r="O30" i="2"/>
  <c r="O27" i="2"/>
  <c r="O23" i="2"/>
  <c r="O22" i="2"/>
  <c r="L22" i="2"/>
  <c r="O21" i="2"/>
  <c r="O20" i="2"/>
  <c r="O19" i="2"/>
  <c r="O16" i="2"/>
  <c r="O15" i="2"/>
  <c r="O14" i="2"/>
  <c r="O13" i="2"/>
  <c r="O12" i="2" l="1"/>
</calcChain>
</file>

<file path=xl/sharedStrings.xml><?xml version="1.0" encoding="utf-8"?>
<sst xmlns="http://schemas.openxmlformats.org/spreadsheetml/2006/main" count="135" uniqueCount="114">
  <si>
    <t>NET PRICE EUR/PIECE</t>
  </si>
  <si>
    <t>G</t>
  </si>
  <si>
    <t>A</t>
  </si>
  <si>
    <t>B</t>
  </si>
  <si>
    <t>pcs./box</t>
  </si>
  <si>
    <t>quantity of boxes</t>
  </si>
  <si>
    <t>OG300-B-KOS300-L</t>
  </si>
  <si>
    <t>OG300-_-POA300-L</t>
  </si>
  <si>
    <t>OG400-B-OSADN-F</t>
  </si>
  <si>
    <t>OG400-G-KO088-F</t>
  </si>
  <si>
    <t>OG400-L-OM----D</t>
  </si>
  <si>
    <t>OG400-G-TR088-F</t>
  </si>
  <si>
    <t>OG400-G-RE80/110-F</t>
  </si>
  <si>
    <t>RUUNI---B-KOSZ</t>
  </si>
  <si>
    <t>SKUNI-G-US----U</t>
  </si>
  <si>
    <t>RUUNI---KJ290</t>
  </si>
  <si>
    <t>REUNI---KJ075-X</t>
  </si>
  <si>
    <t>RSUNI-L-ZAPR--L</t>
  </si>
  <si>
    <t>RSUNI-_-ZAPR--L</t>
  </si>
  <si>
    <t>Заявка замовлення GALECO BEZOKAPOWY 125</t>
  </si>
  <si>
    <t>Номер :</t>
  </si>
  <si>
    <t>Назва :</t>
  </si>
  <si>
    <t>Адреса доставки :</t>
  </si>
  <si>
    <t>Уповноважена особа:</t>
  </si>
  <si>
    <t>Дата замовлення :</t>
  </si>
  <si>
    <t>Замовник</t>
  </si>
  <si>
    <t>елементи ринви</t>
  </si>
  <si>
    <t>код</t>
  </si>
  <si>
    <t>шт</t>
  </si>
  <si>
    <t>елементи водостічної труби</t>
  </si>
  <si>
    <t>комплектуючі</t>
  </si>
  <si>
    <t>Дощеприймач 300x300x300 мм PP</t>
  </si>
  <si>
    <t>Дощеприймач розширений 300x300x300 мм PP</t>
  </si>
  <si>
    <t>Корзина дощеприймача PP</t>
  </si>
  <si>
    <t>Кришка дощеприймача A15 300x300 мм PVC</t>
  </si>
  <si>
    <t>Коліно 110mm 88° PP</t>
  </si>
  <si>
    <t>Трійник 110мм 88° PP</t>
  </si>
  <si>
    <t>Дощеприймач 400mm PP**</t>
  </si>
  <si>
    <t>Редукція 80/110 мм PP (попелястий)</t>
  </si>
  <si>
    <t>Фільтр для лійки 100-125 мм PP</t>
  </si>
  <si>
    <t>Ущільнювач для з'єднувача труби</t>
  </si>
  <si>
    <t>Клей ущільнюючий для сталі 290 мл</t>
  </si>
  <si>
    <t>Клей для агресивного середовища PVC 75g</t>
  </si>
  <si>
    <t>Фарба для LUXOCYNKU</t>
  </si>
  <si>
    <t>Фарба для STALI (колір: A,B,D,E,R,V,W,Z,H)</t>
  </si>
  <si>
    <t>разом в Євро</t>
  </si>
  <si>
    <t>знижка</t>
  </si>
  <si>
    <t>сума зі знижкою в Євро</t>
  </si>
  <si>
    <t>ВАРТІСТЬ ЗАМОВЛЕННЯ:</t>
  </si>
  <si>
    <t>1</t>
  </si>
  <si>
    <r>
      <t xml:space="preserve">Графітовий             </t>
    </r>
    <r>
      <rPr>
        <sz val="7"/>
        <rFont val="Verdana"/>
        <family val="2"/>
        <charset val="238"/>
      </rPr>
      <t xml:space="preserve">~RAL 7015 </t>
    </r>
  </si>
  <si>
    <r>
      <t xml:space="preserve">Чорний                       </t>
    </r>
    <r>
      <rPr>
        <sz val="7"/>
        <rFont val="Verdana"/>
        <family val="2"/>
        <charset val="238"/>
      </rPr>
      <t>~RAL 9005</t>
    </r>
  </si>
  <si>
    <t>* Продукції немає в наявності, доступна тільки під замовлення.</t>
  </si>
  <si>
    <t>Позиція відсутня</t>
  </si>
  <si>
    <t>** Ціна вказана у грн</t>
  </si>
  <si>
    <t>Шпилька 220 мм**</t>
  </si>
  <si>
    <t>Шпилька 200 мм**</t>
  </si>
  <si>
    <t>Шпилька 160 мм**</t>
  </si>
  <si>
    <t>Шпилька 180 мм**</t>
  </si>
  <si>
    <t xml:space="preserve">Кронштейн коліна під дюбель 120mm </t>
  </si>
  <si>
    <t>Дюбель **</t>
  </si>
  <si>
    <t>Сірий</t>
  </si>
  <si>
    <t>чорний</t>
  </si>
  <si>
    <t>графітовий</t>
  </si>
  <si>
    <t>М.П.</t>
  </si>
  <si>
    <t>сума зі знижкою в грн</t>
  </si>
  <si>
    <t>курс Євро</t>
  </si>
  <si>
    <t xml:space="preserve"> </t>
  </si>
  <si>
    <t>Ринва 4 м.п.</t>
  </si>
  <si>
    <t>R2125-_-RY400-G</t>
  </si>
  <si>
    <t xml:space="preserve">Планка декоративна 2 м.п. </t>
  </si>
  <si>
    <t>Кронштейн ринви універс. сталь</t>
  </si>
  <si>
    <t>R2125-_-HD----D</t>
  </si>
  <si>
    <t>Кронштейн ринви універс. плоский сталь*</t>
  </si>
  <si>
    <t>R2125-_-HK----D</t>
  </si>
  <si>
    <t>Кронштейн ринви сталь</t>
  </si>
  <si>
    <t>R2125-_-HG----D</t>
  </si>
  <si>
    <t>З'єднувач ринви з кронштейном</t>
  </si>
  <si>
    <t xml:space="preserve">Кут внутрішній 90° </t>
  </si>
  <si>
    <t>R2125-_-LW090-G</t>
  </si>
  <si>
    <t xml:space="preserve">Кут зовнішній 90° </t>
  </si>
  <si>
    <t>R2125-_-LZ090-G</t>
  </si>
  <si>
    <t xml:space="preserve">Лійка 125/80 </t>
  </si>
  <si>
    <t>R2125-_-OP080-G</t>
  </si>
  <si>
    <t>Заглушка ліва</t>
  </si>
  <si>
    <t>R2125-_-ZL----A</t>
  </si>
  <si>
    <t>Заглушка права</t>
  </si>
  <si>
    <t>R2125-_-ZP----A</t>
  </si>
  <si>
    <t xml:space="preserve">Труба 4 м.п. </t>
  </si>
  <si>
    <t>SQ080-_-RU400-G</t>
  </si>
  <si>
    <t>З'єднувач труби</t>
  </si>
  <si>
    <t>SQ080-_-MU----G</t>
  </si>
  <si>
    <t xml:space="preserve">Коліно 67° </t>
  </si>
  <si>
    <t>SQ080-_-KO067-G</t>
  </si>
  <si>
    <t>Коліно 45°</t>
  </si>
  <si>
    <t>SQ080-_-OM----D</t>
  </si>
  <si>
    <t xml:space="preserve">Кронштейн труби </t>
  </si>
  <si>
    <t>SQ080-_A-OM</t>
  </si>
  <si>
    <t>R2125-_-MP200-Q</t>
  </si>
  <si>
    <t>R2125-_-LK----G</t>
  </si>
  <si>
    <t>OG300-B-STU300-G</t>
  </si>
  <si>
    <t>OG300-B-NAD300-K</t>
  </si>
  <si>
    <t>Крапельник 2 пог.м</t>
  </si>
  <si>
    <t>RK125-A-PA200-G</t>
  </si>
  <si>
    <t>З'єднувач планки декоративної</t>
  </si>
  <si>
    <t>R2125-В-LD----Q</t>
  </si>
  <si>
    <t>Кут зовнішній маскуючої планки</t>
  </si>
  <si>
    <t>R2125-A-MPNZE-Q</t>
  </si>
  <si>
    <t>R2125-A-MPNWE-Q</t>
  </si>
  <si>
    <t>Кут внутрішній маскуючої планки</t>
  </si>
  <si>
    <t>З'єднувач труби PVC з ущільнювачем</t>
  </si>
  <si>
    <t>SK080-_-MUUSZ-A</t>
  </si>
  <si>
    <t>Коліно нетипове PVC</t>
  </si>
  <si>
    <t>SK080-_-KOXXX-X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</si>
</sst>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7">
    <font>
      <sz val="10"/>
      <name val="Arial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color indexed="55"/>
      <name val="Verdana"/>
      <family val="2"/>
      <charset val="238"/>
    </font>
    <font>
      <sz val="8"/>
      <color theme="1" tint="0.499984740745262"/>
      <name val="Verdana"/>
      <family val="2"/>
      <charset val="238"/>
    </font>
    <font>
      <sz val="8"/>
      <name val="Verdana"/>
      <family val="2"/>
      <charset val="238"/>
    </font>
    <font>
      <b/>
      <sz val="10"/>
      <color rgb="FF0000FF"/>
      <name val="Verdana"/>
      <family val="2"/>
      <charset val="238"/>
    </font>
    <font>
      <b/>
      <sz val="8"/>
      <color rgb="FF0033CC"/>
      <name val="Verdana"/>
      <family val="2"/>
      <charset val="238"/>
    </font>
    <font>
      <sz val="10"/>
      <color rgb="FFFF0000"/>
      <name val="Verdana"/>
      <family val="2"/>
      <charset val="238"/>
    </font>
    <font>
      <sz val="7.5"/>
      <name val="Verdana"/>
      <family val="2"/>
      <charset val="238"/>
    </font>
    <font>
      <sz val="10"/>
      <name val="Arial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b/>
      <sz val="7"/>
      <color indexed="55"/>
      <name val="Verdana"/>
      <family val="2"/>
      <charset val="238"/>
    </font>
    <font>
      <b/>
      <sz val="10"/>
      <color indexed="55"/>
      <name val="Verdana"/>
      <family val="2"/>
      <charset val="238"/>
    </font>
    <font>
      <b/>
      <i/>
      <sz val="9"/>
      <name val="Verdana"/>
      <family val="2"/>
      <charset val="238"/>
    </font>
    <font>
      <sz val="7"/>
      <color theme="0" tint="-0.249977111117893"/>
      <name val="Verdana"/>
      <family val="2"/>
      <charset val="238"/>
    </font>
    <font>
      <b/>
      <sz val="8"/>
      <color theme="1" tint="0.499984740745262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10"/>
      <color theme="0" tint="-0.499984740745262"/>
      <name val="Verdana"/>
      <family val="2"/>
      <charset val="238"/>
    </font>
    <font>
      <i/>
      <sz val="7"/>
      <name val="Verdana"/>
      <family val="2"/>
      <charset val="238"/>
    </font>
    <font>
      <sz val="8"/>
      <color theme="0"/>
      <name val="Verdana"/>
      <family val="2"/>
      <charset val="238"/>
    </font>
    <font>
      <b/>
      <i/>
      <sz val="7"/>
      <name val="Verdana"/>
      <family val="2"/>
      <charset val="238"/>
    </font>
    <font>
      <sz val="10"/>
      <color indexed="55"/>
      <name val="Verdana"/>
      <family val="2"/>
      <charset val="238"/>
    </font>
    <font>
      <sz val="10"/>
      <name val="Arial CE"/>
      <charset val="238"/>
    </font>
    <font>
      <sz val="8"/>
      <name val="Verdana"/>
      <family val="2"/>
    </font>
    <font>
      <sz val="8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color theme="1"/>
      <name val="Erie"/>
    </font>
    <font>
      <sz val="10"/>
      <color theme="1"/>
      <name val="Arial"/>
      <family val="2"/>
      <charset val="204"/>
    </font>
    <font>
      <b/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04"/>
    </font>
    <font>
      <sz val="8"/>
      <color theme="0" tint="-0.34998626667073579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color theme="0" tint="-0.499984740745262"/>
      <name val="Verdana"/>
      <family val="2"/>
      <charset val="238"/>
    </font>
    <font>
      <sz val="10"/>
      <color theme="0" tint="-0.499984740745262"/>
      <name val="Verdana"/>
      <family val="2"/>
      <charset val="238"/>
    </font>
    <font>
      <b/>
      <sz val="7"/>
      <color theme="0" tint="-0.499984740745262"/>
      <name val="Verdana"/>
      <family val="2"/>
      <charset val="238"/>
    </font>
    <font>
      <sz val="7"/>
      <color theme="0" tint="-0.499984740745262"/>
      <name val="Verdana"/>
      <family val="2"/>
      <charset val="238"/>
    </font>
    <font>
      <b/>
      <sz val="10"/>
      <color rgb="FFFF0000"/>
      <name val="Arial"/>
      <family val="2"/>
      <charset val="204"/>
    </font>
    <font>
      <b/>
      <sz val="8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158">
    <xf numFmtId="0" fontId="0" fillId="0" borderId="0" xfId="0"/>
    <xf numFmtId="0" fontId="1" fillId="2" borderId="0" xfId="0" applyFont="1" applyFill="1" applyAlignment="1" applyProtection="1">
      <alignment horizontal="left" vertical="center"/>
      <protection hidden="1"/>
    </xf>
    <xf numFmtId="0" fontId="2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3" fillId="2" borderId="0" xfId="0" applyFont="1" applyFill="1" applyAlignment="1" applyProtection="1">
      <alignment horizontal="left" vertical="center"/>
      <protection hidden="1"/>
    </xf>
    <xf numFmtId="49" fontId="7" fillId="0" borderId="1" xfId="0" applyNumberFormat="1" applyFont="1" applyBorder="1" applyProtection="1">
      <protection locked="0"/>
    </xf>
    <xf numFmtId="49" fontId="2" fillId="0" borderId="0" xfId="0" applyNumberFormat="1" applyFont="1"/>
    <xf numFmtId="2" fontId="4" fillId="0" borderId="0" xfId="0" applyNumberFormat="1" applyFont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49" fontId="11" fillId="0" borderId="0" xfId="0" applyNumberFormat="1" applyFont="1"/>
    <xf numFmtId="0" fontId="12" fillId="3" borderId="9" xfId="0" applyFont="1" applyFill="1" applyBorder="1" applyAlignment="1">
      <alignment horizontal="left" textRotation="90" wrapText="1"/>
    </xf>
    <xf numFmtId="0" fontId="12" fillId="0" borderId="0" xfId="0" applyFont="1" applyAlignment="1">
      <alignment horizontal="left" textRotation="90" wrapText="1"/>
    </xf>
    <xf numFmtId="0" fontId="14" fillId="0" borderId="10" xfId="0" applyFont="1" applyBorder="1" applyAlignment="1">
      <alignment textRotation="90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justify" wrapText="1"/>
    </xf>
    <xf numFmtId="2" fontId="1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16" fillId="0" borderId="12" xfId="0" applyFont="1" applyBorder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6" fillId="0" borderId="9" xfId="0" applyFont="1" applyBorder="1"/>
    <xf numFmtId="0" fontId="19" fillId="0" borderId="9" xfId="0" applyFont="1" applyBorder="1"/>
    <xf numFmtId="49" fontId="13" fillId="0" borderId="9" xfId="0" applyNumberFormat="1" applyFont="1" applyBorder="1" applyAlignment="1">
      <alignment horizontal="center"/>
    </xf>
    <xf numFmtId="1" fontId="21" fillId="0" borderId="9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9" xfId="0" applyFont="1" applyBorder="1" applyAlignment="1">
      <alignment wrapText="1"/>
    </xf>
    <xf numFmtId="1" fontId="20" fillId="0" borderId="0" xfId="0" applyNumberFormat="1" applyFont="1" applyAlignment="1">
      <alignment horizontal="right"/>
    </xf>
    <xf numFmtId="0" fontId="19" fillId="0" borderId="0" xfId="0" applyFont="1"/>
    <xf numFmtId="1" fontId="19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/>
    <xf numFmtId="49" fontId="2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/>
    <xf numFmtId="2" fontId="6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29" fillId="0" borderId="0" xfId="1" applyFont="1"/>
    <xf numFmtId="0" fontId="30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" fontId="2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0" fontId="32" fillId="0" borderId="0" xfId="0" applyFont="1" applyAlignment="1">
      <alignment horizontal="left" wrapText="1"/>
    </xf>
    <xf numFmtId="4" fontId="18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/>
    <xf numFmtId="0" fontId="32" fillId="0" borderId="0" xfId="0" applyFont="1" applyAlignment="1">
      <alignment wrapText="1"/>
    </xf>
    <xf numFmtId="0" fontId="12" fillId="0" borderId="0" xfId="0" applyFont="1" applyAlignment="1">
      <alignment horizontal="center" textRotation="90" wrapText="1"/>
    </xf>
    <xf numFmtId="0" fontId="12" fillId="3" borderId="0" xfId="0" applyFont="1" applyFill="1" applyAlignment="1">
      <alignment horizontal="left" textRotation="90" wrapText="1"/>
    </xf>
    <xf numFmtId="0" fontId="34" fillId="4" borderId="0" xfId="0" applyFont="1" applyFill="1" applyAlignment="1">
      <alignment vertical="top"/>
    </xf>
    <xf numFmtId="0" fontId="35" fillId="4" borderId="0" xfId="0" applyFont="1" applyFill="1"/>
    <xf numFmtId="0" fontId="36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33" fillId="4" borderId="0" xfId="0" applyFont="1" applyFill="1" applyAlignment="1">
      <alignment horizontal="right"/>
    </xf>
    <xf numFmtId="0" fontId="37" fillId="0" borderId="0" xfId="0" applyFont="1"/>
    <xf numFmtId="0" fontId="35" fillId="0" borderId="0" xfId="0" applyFont="1"/>
    <xf numFmtId="0" fontId="19" fillId="0" borderId="0" xfId="0" applyFont="1" applyAlignment="1">
      <alignment horizontal="right"/>
    </xf>
    <xf numFmtId="2" fontId="6" fillId="5" borderId="9" xfId="0" applyNumberFormat="1" applyFont="1" applyFill="1" applyBorder="1"/>
    <xf numFmtId="2" fontId="41" fillId="0" borderId="0" xfId="0" applyNumberFormat="1" applyFont="1"/>
    <xf numFmtId="2" fontId="4" fillId="0" borderId="15" xfId="0" applyNumberFormat="1" applyFont="1" applyBorder="1" applyAlignment="1">
      <alignment horizontal="right"/>
    </xf>
    <xf numFmtId="1" fontId="21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/>
    <xf numFmtId="0" fontId="6" fillId="0" borderId="16" xfId="0" applyFont="1" applyBorder="1" applyAlignment="1">
      <alignment horizontal="right"/>
    </xf>
    <xf numFmtId="0" fontId="35" fillId="4" borderId="16" xfId="0" applyFont="1" applyFill="1" applyBorder="1"/>
    <xf numFmtId="0" fontId="6" fillId="0" borderId="16" xfId="0" applyFont="1" applyBorder="1" applyAlignment="1">
      <alignment horizontal="center" vertical="justify" wrapText="1"/>
    </xf>
    <xf numFmtId="2" fontId="6" fillId="0" borderId="17" xfId="0" applyNumberFormat="1" applyFont="1" applyBorder="1"/>
    <xf numFmtId="4" fontId="19" fillId="0" borderId="17" xfId="0" applyNumberFormat="1" applyFont="1" applyBorder="1"/>
    <xf numFmtId="0" fontId="33" fillId="4" borderId="17" xfId="0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justify" wrapText="1"/>
    </xf>
    <xf numFmtId="0" fontId="23" fillId="0" borderId="19" xfId="0" applyFont="1" applyBorder="1" applyAlignment="1">
      <alignment horizontal="center" vertical="justify" wrapText="1"/>
    </xf>
    <xf numFmtId="2" fontId="4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2" fontId="6" fillId="0" borderId="0" xfId="0" applyNumberFormat="1" applyFont="1" applyProtection="1">
      <protection locked="0"/>
    </xf>
    <xf numFmtId="0" fontId="35" fillId="4" borderId="16" xfId="0" applyFont="1" applyFill="1" applyBorder="1" applyProtection="1"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41" fillId="0" borderId="0" xfId="0" applyFont="1"/>
    <xf numFmtId="1" fontId="41" fillId="0" borderId="0" xfId="0" applyNumberFormat="1" applyFont="1"/>
    <xf numFmtId="0" fontId="42" fillId="0" borderId="0" xfId="0" applyFont="1"/>
    <xf numFmtId="2" fontId="39" fillId="4" borderId="20" xfId="0" applyNumberFormat="1" applyFont="1" applyFill="1" applyBorder="1" applyAlignment="1">
      <alignment horizontal="right"/>
    </xf>
    <xf numFmtId="2" fontId="4" fillId="4" borderId="10" xfId="0" applyNumberFormat="1" applyFont="1" applyFill="1" applyBorder="1"/>
    <xf numFmtId="1" fontId="13" fillId="0" borderId="9" xfId="0" applyNumberFormat="1" applyFont="1" applyBorder="1" applyAlignment="1">
      <alignment horizontal="center"/>
    </xf>
    <xf numFmtId="0" fontId="19" fillId="0" borderId="8" xfId="0" applyFont="1" applyBorder="1"/>
    <xf numFmtId="1" fontId="21" fillId="4" borderId="9" xfId="0" applyNumberFormat="1" applyFont="1" applyFill="1" applyBorder="1" applyAlignment="1" applyProtection="1">
      <alignment horizontal="center"/>
      <protection locked="0"/>
    </xf>
    <xf numFmtId="1" fontId="8" fillId="4" borderId="9" xfId="0" applyNumberFormat="1" applyFont="1" applyFill="1" applyBorder="1" applyAlignment="1" applyProtection="1">
      <alignment horizontal="center"/>
      <protection locked="0"/>
    </xf>
    <xf numFmtId="1" fontId="21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/>
    <xf numFmtId="1" fontId="40" fillId="4" borderId="9" xfId="0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justify" wrapText="1"/>
    </xf>
    <xf numFmtId="0" fontId="13" fillId="0" borderId="2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" fontId="43" fillId="0" borderId="0" xfId="0" applyNumberFormat="1" applyFont="1" applyAlignment="1">
      <alignment horizontal="right"/>
    </xf>
    <xf numFmtId="1" fontId="44" fillId="0" borderId="0" xfId="0" applyNumberFormat="1" applyFont="1" applyAlignment="1">
      <alignment horizontal="right"/>
    </xf>
    <xf numFmtId="0" fontId="6" fillId="0" borderId="21" xfId="0" applyFont="1" applyBorder="1" applyProtection="1">
      <protection locked="0"/>
    </xf>
    <xf numFmtId="4" fontId="19" fillId="0" borderId="14" xfId="0" applyNumberFormat="1" applyFont="1" applyBorder="1" applyAlignment="1" applyProtection="1">
      <alignment horizontal="right"/>
      <protection locked="0"/>
    </xf>
    <xf numFmtId="4" fontId="19" fillId="0" borderId="22" xfId="0" applyNumberFormat="1" applyFont="1" applyBorder="1" applyAlignment="1" applyProtection="1">
      <alignment horizontal="right"/>
      <protection locked="0"/>
    </xf>
    <xf numFmtId="0" fontId="6" fillId="0" borderId="23" xfId="0" applyFont="1" applyBorder="1" applyProtection="1"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4" fillId="0" borderId="23" xfId="0" applyFont="1" applyBorder="1" applyAlignment="1">
      <alignment horizontal="right"/>
    </xf>
    <xf numFmtId="49" fontId="45" fillId="0" borderId="0" xfId="0" applyNumberFormat="1" applyFont="1"/>
    <xf numFmtId="0" fontId="46" fillId="0" borderId="0" xfId="0" applyFont="1" applyAlignment="1">
      <alignment horizontal="right"/>
    </xf>
    <xf numFmtId="2" fontId="4" fillId="0" borderId="11" xfId="0" applyNumberFormat="1" applyFont="1" applyBorder="1" applyAlignment="1" applyProtection="1">
      <alignment horizontal="right"/>
      <protection hidden="1"/>
    </xf>
    <xf numFmtId="2" fontId="4" fillId="4" borderId="11" xfId="0" applyNumberFormat="1" applyFont="1" applyFill="1" applyBorder="1" applyAlignment="1" applyProtection="1">
      <alignment horizontal="right"/>
      <protection hidden="1"/>
    </xf>
    <xf numFmtId="164" fontId="36" fillId="4" borderId="0" xfId="0" applyNumberFormat="1" applyFont="1" applyFill="1" applyAlignment="1">
      <alignment horizontal="right"/>
    </xf>
    <xf numFmtId="4" fontId="36" fillId="4" borderId="0" xfId="0" applyNumberFormat="1" applyFont="1" applyFill="1" applyAlignment="1">
      <alignment horizontal="right"/>
    </xf>
    <xf numFmtId="9" fontId="33" fillId="4" borderId="0" xfId="0" applyNumberFormat="1" applyFont="1" applyFill="1" applyAlignment="1" applyProtection="1">
      <alignment horizontal="right"/>
      <protection locked="0"/>
    </xf>
    <xf numFmtId="2" fontId="38" fillId="0" borderId="0" xfId="0" applyNumberFormat="1" applyFont="1" applyAlignment="1" applyProtection="1">
      <alignment horizontal="right"/>
      <protection locked="0"/>
    </xf>
    <xf numFmtId="2" fontId="38" fillId="0" borderId="0" xfId="0" applyNumberFormat="1" applyFont="1" applyAlignment="1">
      <alignment horizontal="right"/>
    </xf>
    <xf numFmtId="1" fontId="40" fillId="0" borderId="9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/>
    <xf numFmtId="2" fontId="25" fillId="6" borderId="11" xfId="0" applyNumberFormat="1" applyFont="1" applyFill="1" applyBorder="1" applyAlignment="1">
      <alignment horizontal="right"/>
    </xf>
    <xf numFmtId="1" fontId="13" fillId="3" borderId="9" xfId="0" applyNumberFormat="1" applyFont="1" applyFill="1" applyBorder="1" applyAlignment="1">
      <alignment horizontal="center"/>
    </xf>
    <xf numFmtId="0" fontId="40" fillId="3" borderId="9" xfId="0" applyFont="1" applyFill="1" applyBorder="1" applyAlignment="1" applyProtection="1">
      <alignment horizontal="center"/>
      <protection locked="0"/>
    </xf>
    <xf numFmtId="1" fontId="40" fillId="3" borderId="9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horizontal="right"/>
    </xf>
    <xf numFmtId="0" fontId="46" fillId="0" borderId="0" xfId="0" applyFont="1"/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ny_CENNIK_PL_DETAL_03" xfId="1" xr:uid="{00000000-0005-0000-0000-000000000000}"/>
    <cellStyle name="Звичайний" xfId="0" builtinId="0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200762</xdr:rowOff>
    </xdr:from>
    <xdr:to>
      <xdr:col>0</xdr:col>
      <xdr:colOff>1819275</xdr:colOff>
      <xdr:row>8</xdr:row>
      <xdr:rowOff>847725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912"/>
          <a:ext cx="1819275" cy="646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2257237</xdr:colOff>
      <xdr:row>8</xdr:row>
      <xdr:rowOff>219075</xdr:rowOff>
    </xdr:from>
    <xdr:to>
      <xdr:col>0</xdr:col>
      <xdr:colOff>3068954</xdr:colOff>
      <xdr:row>8</xdr:row>
      <xdr:rowOff>885826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237" y="1800225"/>
          <a:ext cx="811717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"/>
  <sheetViews>
    <sheetView tabSelected="1" view="pageBreakPreview" topLeftCell="A52" zoomScale="120" zoomScaleNormal="100" zoomScaleSheetLayoutView="120" workbookViewId="0">
      <selection activeCell="G33" sqref="G33"/>
    </sheetView>
  </sheetViews>
  <sheetFormatPr defaultRowHeight="12.75"/>
  <cols>
    <col min="1" max="1" width="46.28515625" customWidth="1"/>
    <col min="2" max="2" width="20.5703125" customWidth="1"/>
    <col min="3" max="3" width="7.85546875" customWidth="1"/>
    <col min="4" max="4" width="8.140625" style="22" customWidth="1"/>
    <col min="5" max="6" width="8.140625" customWidth="1"/>
    <col min="7" max="7" width="7.5703125" customWidth="1"/>
    <col min="8" max="8" width="13.5703125" customWidth="1"/>
    <col min="9" max="9" width="9.7109375" customWidth="1"/>
    <col min="10" max="10" width="9.85546875" style="4" customWidth="1"/>
    <col min="11" max="11" width="5.28515625" style="4" customWidth="1"/>
    <col min="12" max="12" width="8" style="5" hidden="1" customWidth="1"/>
    <col min="13" max="13" width="8.42578125" style="6" hidden="1" customWidth="1"/>
    <col min="14" max="14" width="12.42578125" style="7" customWidth="1"/>
    <col min="15" max="15" width="7.5703125" style="7" customWidth="1"/>
    <col min="17" max="17" width="6.42578125" style="8" customWidth="1"/>
    <col min="18" max="28" width="6.42578125" customWidth="1"/>
  </cols>
  <sheetData>
    <row r="1" spans="1:30" s="2" customFormat="1" ht="22.7" customHeight="1">
      <c r="A1" s="1" t="s">
        <v>19</v>
      </c>
      <c r="B1" s="1"/>
      <c r="I1" s="3"/>
      <c r="J1" s="4"/>
      <c r="K1" s="4"/>
      <c r="L1" s="5"/>
      <c r="M1" s="6"/>
      <c r="N1" s="7"/>
      <c r="O1" s="7"/>
      <c r="Q1" s="8"/>
    </row>
    <row r="2" spans="1:30" s="2" customFormat="1" ht="6" customHeight="1" thickBot="1">
      <c r="A2" s="1"/>
      <c r="B2" s="1"/>
      <c r="J2" s="4"/>
      <c r="K2" s="4"/>
      <c r="L2" s="5"/>
      <c r="M2" s="6"/>
      <c r="N2" s="7"/>
      <c r="O2" s="7"/>
      <c r="Q2" s="8"/>
    </row>
    <row r="3" spans="1:30" s="2" customFormat="1" ht="16.5" customHeight="1" thickBot="1">
      <c r="A3" s="9" t="s">
        <v>20</v>
      </c>
      <c r="B3" s="10"/>
      <c r="D3" s="11"/>
      <c r="E3" s="77"/>
      <c r="F3" s="77"/>
      <c r="G3" s="77"/>
      <c r="H3" s="77"/>
      <c r="I3" s="77"/>
      <c r="J3" s="77"/>
      <c r="K3" s="77"/>
      <c r="L3" s="5"/>
      <c r="M3" s="6"/>
      <c r="N3" s="7"/>
      <c r="O3" s="7"/>
      <c r="Q3" s="8"/>
    </row>
    <row r="4" spans="1:30" s="2" customFormat="1" ht="13.7" customHeight="1" thickBot="1">
      <c r="A4" s="9"/>
      <c r="B4" s="11" t="s">
        <v>25</v>
      </c>
      <c r="D4" s="11"/>
      <c r="E4" s="77"/>
      <c r="F4" s="77"/>
      <c r="G4" s="77"/>
      <c r="H4" s="77"/>
      <c r="I4" s="77"/>
      <c r="J4" s="77"/>
      <c r="K4" s="77"/>
      <c r="L4" s="12"/>
      <c r="M4" s="6"/>
      <c r="N4" s="7"/>
      <c r="O4" s="7"/>
      <c r="Q4" s="8"/>
    </row>
    <row r="5" spans="1:30" s="2" customFormat="1" ht="16.5" customHeight="1">
      <c r="A5" s="9" t="s">
        <v>21</v>
      </c>
      <c r="B5" s="13"/>
      <c r="C5" s="14"/>
      <c r="D5" s="11"/>
      <c r="E5" s="77"/>
      <c r="F5" s="77"/>
      <c r="G5" s="77"/>
      <c r="H5" s="77"/>
      <c r="I5" s="77"/>
      <c r="J5" s="77"/>
      <c r="K5" s="77"/>
      <c r="L5" s="12"/>
      <c r="M5" s="6"/>
      <c r="N5" s="7"/>
      <c r="O5" s="7"/>
      <c r="Q5" s="8"/>
    </row>
    <row r="6" spans="1:30" s="2" customFormat="1" ht="16.5" customHeight="1">
      <c r="A6" s="9" t="s">
        <v>22</v>
      </c>
      <c r="B6" s="15"/>
      <c r="C6" s="16"/>
      <c r="D6" s="11"/>
      <c r="E6" s="77"/>
      <c r="F6" s="77"/>
      <c r="G6" s="77"/>
      <c r="H6" s="77"/>
      <c r="I6" s="77"/>
      <c r="J6" s="77"/>
      <c r="K6" s="77"/>
      <c r="L6" s="12"/>
      <c r="M6" s="6"/>
      <c r="N6" s="7"/>
      <c r="O6" s="7"/>
      <c r="Q6" s="8"/>
    </row>
    <row r="7" spans="1:30" s="2" customFormat="1" ht="16.5" customHeight="1" thickBot="1">
      <c r="A7" s="9" t="s">
        <v>23</v>
      </c>
      <c r="B7" s="17"/>
      <c r="C7" s="18"/>
      <c r="D7" s="11"/>
      <c r="E7" s="77"/>
      <c r="F7" s="77"/>
      <c r="G7" s="77"/>
      <c r="H7" s="77"/>
      <c r="I7" s="77"/>
      <c r="J7" s="77"/>
      <c r="K7" s="77"/>
      <c r="L7" s="12"/>
      <c r="M7" s="6"/>
      <c r="N7" s="7"/>
      <c r="O7" s="7"/>
      <c r="Q7" s="8"/>
    </row>
    <row r="8" spans="1:30" s="2" customFormat="1" ht="16.5" customHeight="1" thickBot="1">
      <c r="A8" s="9" t="s">
        <v>24</v>
      </c>
      <c r="B8" s="19"/>
      <c r="D8" s="11"/>
      <c r="E8" s="11"/>
      <c r="F8" s="43"/>
      <c r="G8" s="11"/>
      <c r="H8" s="11"/>
      <c r="J8" s="4"/>
      <c r="K8" s="4"/>
      <c r="L8" s="5"/>
      <c r="M8" s="6"/>
      <c r="N8" s="7"/>
      <c r="O8" s="7"/>
      <c r="Q8" s="8"/>
    </row>
    <row r="9" spans="1:30" ht="78.75" customHeight="1">
      <c r="A9" s="20"/>
      <c r="B9" s="21"/>
      <c r="C9" s="22"/>
      <c r="D9" s="23" t="s">
        <v>50</v>
      </c>
      <c r="E9" s="23" t="s">
        <v>51</v>
      </c>
      <c r="F9" s="43"/>
      <c r="G9" s="35"/>
      <c r="H9" s="24"/>
      <c r="I9" s="25" t="s">
        <v>0</v>
      </c>
      <c r="J9" s="26"/>
      <c r="K9" s="26"/>
      <c r="L9" s="27"/>
      <c r="Q9" s="79"/>
      <c r="R9" s="79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2.75" customHeight="1">
      <c r="A10" s="28"/>
      <c r="B10" s="21"/>
      <c r="C10" s="22"/>
      <c r="D10" s="29" t="s">
        <v>2</v>
      </c>
      <c r="E10" s="29" t="s">
        <v>3</v>
      </c>
      <c r="F10" s="44"/>
      <c r="G10" s="44"/>
      <c r="H10" s="24"/>
      <c r="I10" s="30"/>
      <c r="J10" s="26"/>
      <c r="K10" s="26"/>
      <c r="L10" s="27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0" ht="12.75" customHeight="1">
      <c r="A11" s="32" t="s">
        <v>26</v>
      </c>
      <c r="B11" s="33" t="s">
        <v>27</v>
      </c>
      <c r="C11" s="34" t="s">
        <v>28</v>
      </c>
      <c r="D11" s="156"/>
      <c r="E11" s="156"/>
      <c r="F11" s="44"/>
      <c r="G11" s="44"/>
      <c r="H11" s="35"/>
      <c r="I11" s="36"/>
      <c r="J11" s="26"/>
      <c r="K11" s="26"/>
      <c r="L11" s="27"/>
      <c r="M11" s="37" t="s">
        <v>4</v>
      </c>
      <c r="N11" s="38" t="s">
        <v>5</v>
      </c>
      <c r="O11" s="38"/>
    </row>
    <row r="12" spans="1:30" ht="12.75" customHeight="1">
      <c r="A12" s="39" t="s">
        <v>68</v>
      </c>
      <c r="B12" s="40" t="s">
        <v>69</v>
      </c>
      <c r="C12" s="115">
        <v>1</v>
      </c>
      <c r="D12" s="148"/>
      <c r="E12" s="148"/>
      <c r="F12" s="109"/>
      <c r="G12" s="109"/>
      <c r="H12" s="45"/>
      <c r="I12" s="46">
        <v>59.3</v>
      </c>
      <c r="J12" s="26">
        <f>SUM(D12:E12)*I12</f>
        <v>0</v>
      </c>
      <c r="K12" s="26"/>
      <c r="L12" s="27"/>
      <c r="M12" s="6">
        <v>2</v>
      </c>
      <c r="N12" s="7">
        <f>(D12+E12+F8)*I12</f>
        <v>0</v>
      </c>
      <c r="O12" s="47">
        <f>N12-ROUND(N12,0)</f>
        <v>0</v>
      </c>
    </row>
    <row r="13" spans="1:30" ht="12.75" customHeight="1">
      <c r="A13" s="48" t="s">
        <v>70</v>
      </c>
      <c r="B13" s="40" t="s">
        <v>98</v>
      </c>
      <c r="C13" s="115">
        <v>1</v>
      </c>
      <c r="D13" s="148"/>
      <c r="E13" s="148"/>
      <c r="F13" s="43"/>
      <c r="G13" s="44"/>
      <c r="H13" s="45"/>
      <c r="I13" s="46">
        <v>33.42</v>
      </c>
      <c r="J13" s="26">
        <f>SUM(D13:E13)*I13</f>
        <v>0</v>
      </c>
      <c r="K13" s="26"/>
      <c r="L13" s="27"/>
      <c r="M13" s="6">
        <v>20</v>
      </c>
      <c r="N13" s="7">
        <f t="shared" ref="N13:N20" si="0">(D13+E13+F9)*I13</f>
        <v>0</v>
      </c>
      <c r="O13" s="47">
        <f t="shared" ref="O13:O63" si="1">N13-ROUND(N13,0)</f>
        <v>0</v>
      </c>
    </row>
    <row r="14" spans="1:30" ht="12.75" customHeight="1">
      <c r="A14" s="39" t="s">
        <v>71</v>
      </c>
      <c r="B14" s="40" t="s">
        <v>72</v>
      </c>
      <c r="C14" s="115">
        <v>1</v>
      </c>
      <c r="D14" s="148"/>
      <c r="E14" s="148"/>
      <c r="F14" s="43"/>
      <c r="G14" s="44"/>
      <c r="H14" s="45"/>
      <c r="I14" s="46">
        <v>4.82</v>
      </c>
      <c r="J14" s="26">
        <f t="shared" ref="J14:J26" si="2">SUM(D14:E14)*I14</f>
        <v>0</v>
      </c>
      <c r="K14" s="26"/>
      <c r="L14" s="27"/>
      <c r="M14" s="6">
        <v>10</v>
      </c>
      <c r="N14" s="7">
        <f t="shared" si="0"/>
        <v>0</v>
      </c>
      <c r="O14" s="47">
        <f t="shared" si="1"/>
        <v>0</v>
      </c>
    </row>
    <row r="15" spans="1:30">
      <c r="A15" s="39" t="s">
        <v>73</v>
      </c>
      <c r="B15" s="40" t="s">
        <v>74</v>
      </c>
      <c r="C15" s="115">
        <v>1</v>
      </c>
      <c r="D15" s="148"/>
      <c r="E15" s="148"/>
      <c r="F15" s="43"/>
      <c r="G15" s="44"/>
      <c r="H15" s="45"/>
      <c r="I15" s="150"/>
      <c r="J15" s="26">
        <f t="shared" si="2"/>
        <v>0</v>
      </c>
      <c r="K15" s="26"/>
      <c r="L15" s="27"/>
      <c r="M15" s="6">
        <v>4</v>
      </c>
      <c r="N15" s="7">
        <f t="shared" si="0"/>
        <v>0</v>
      </c>
      <c r="O15" s="47">
        <f t="shared" si="1"/>
        <v>0</v>
      </c>
    </row>
    <row r="16" spans="1:30">
      <c r="A16" s="48" t="s">
        <v>75</v>
      </c>
      <c r="B16" s="40" t="s">
        <v>76</v>
      </c>
      <c r="C16" s="115">
        <v>1</v>
      </c>
      <c r="D16" s="148"/>
      <c r="E16" s="148"/>
      <c r="F16" s="43"/>
      <c r="G16" s="44"/>
      <c r="H16" s="45"/>
      <c r="I16" s="46">
        <v>4.6900000000000004</v>
      </c>
      <c r="J16" s="26">
        <f t="shared" si="2"/>
        <v>0</v>
      </c>
      <c r="K16" s="26"/>
      <c r="L16" s="27"/>
      <c r="M16" s="6">
        <v>4</v>
      </c>
      <c r="N16" s="7">
        <f t="shared" si="0"/>
        <v>0</v>
      </c>
      <c r="O16" s="47">
        <f t="shared" si="1"/>
        <v>0</v>
      </c>
    </row>
    <row r="17" spans="1:15">
      <c r="A17" s="39" t="s">
        <v>77</v>
      </c>
      <c r="B17" s="40" t="s">
        <v>99</v>
      </c>
      <c r="C17" s="115">
        <v>1</v>
      </c>
      <c r="D17" s="148"/>
      <c r="E17" s="148"/>
      <c r="F17" s="52"/>
      <c r="G17" s="44"/>
      <c r="H17" s="45"/>
      <c r="I17" s="46">
        <v>25.34</v>
      </c>
      <c r="J17" s="26">
        <f t="shared" si="2"/>
        <v>0</v>
      </c>
      <c r="K17" s="26"/>
      <c r="L17" s="27"/>
      <c r="N17" s="7">
        <f t="shared" si="0"/>
        <v>0</v>
      </c>
      <c r="O17" s="47">
        <f t="shared" si="1"/>
        <v>0</v>
      </c>
    </row>
    <row r="18" spans="1:15">
      <c r="A18" s="39" t="s">
        <v>78</v>
      </c>
      <c r="B18" s="40" t="s">
        <v>79</v>
      </c>
      <c r="C18" s="115">
        <v>1</v>
      </c>
      <c r="D18" s="148"/>
      <c r="E18" s="148"/>
      <c r="F18" s="57"/>
      <c r="G18" s="49"/>
      <c r="H18" s="45"/>
      <c r="I18" s="46">
        <v>26.39</v>
      </c>
      <c r="J18" s="26">
        <f t="shared" si="2"/>
        <v>0</v>
      </c>
      <c r="K18" s="26"/>
      <c r="L18" s="27"/>
      <c r="N18" s="7">
        <f t="shared" si="0"/>
        <v>0</v>
      </c>
      <c r="O18" s="47">
        <f t="shared" si="1"/>
        <v>0</v>
      </c>
    </row>
    <row r="19" spans="1:15" ht="12.75" customHeight="1">
      <c r="A19" s="39" t="s">
        <v>80</v>
      </c>
      <c r="B19" s="40" t="s">
        <v>81</v>
      </c>
      <c r="C19" s="115">
        <v>1</v>
      </c>
      <c r="D19" s="148"/>
      <c r="E19" s="148"/>
      <c r="F19" s="43"/>
      <c r="G19" s="44"/>
      <c r="H19" s="45"/>
      <c r="I19" s="46">
        <v>26.39</v>
      </c>
      <c r="J19" s="26">
        <f t="shared" si="2"/>
        <v>0</v>
      </c>
      <c r="K19" s="26"/>
      <c r="L19" s="27"/>
      <c r="M19" s="6">
        <v>1</v>
      </c>
      <c r="N19" s="7">
        <f t="shared" si="0"/>
        <v>0</v>
      </c>
      <c r="O19" s="47">
        <f t="shared" si="1"/>
        <v>0</v>
      </c>
    </row>
    <row r="20" spans="1:15">
      <c r="A20" s="39" t="s">
        <v>82</v>
      </c>
      <c r="B20" s="40" t="s">
        <v>83</v>
      </c>
      <c r="C20" s="115">
        <v>1</v>
      </c>
      <c r="D20" s="148"/>
      <c r="E20" s="148"/>
      <c r="F20" s="61"/>
      <c r="G20" s="52"/>
      <c r="H20" s="45"/>
      <c r="I20" s="46">
        <v>20.399999999999999</v>
      </c>
      <c r="J20" s="26">
        <f t="shared" si="2"/>
        <v>0</v>
      </c>
      <c r="K20" s="26"/>
      <c r="L20" s="27"/>
      <c r="M20" s="6">
        <v>1</v>
      </c>
      <c r="N20" s="7">
        <f t="shared" si="0"/>
        <v>0</v>
      </c>
      <c r="O20" s="47">
        <f t="shared" si="1"/>
        <v>0</v>
      </c>
    </row>
    <row r="21" spans="1:15" ht="12.75" customHeight="1">
      <c r="A21" s="149" t="s">
        <v>84</v>
      </c>
      <c r="B21" s="40" t="s">
        <v>85</v>
      </c>
      <c r="C21" s="115">
        <v>1</v>
      </c>
      <c r="D21" s="148"/>
      <c r="E21" s="148"/>
      <c r="F21" s="43"/>
      <c r="G21" s="59"/>
      <c r="H21" s="45"/>
      <c r="I21" s="46">
        <v>6.87</v>
      </c>
      <c r="J21" s="26">
        <f t="shared" si="2"/>
        <v>0</v>
      </c>
      <c r="K21" s="103"/>
      <c r="L21" s="27"/>
      <c r="M21" s="6">
        <v>1</v>
      </c>
      <c r="N21" s="7">
        <f>(D21+E21+F18)*I21</f>
        <v>0</v>
      </c>
      <c r="O21" s="47">
        <f t="shared" si="1"/>
        <v>0</v>
      </c>
    </row>
    <row r="22" spans="1:15" ht="12.75" customHeight="1">
      <c r="A22" s="149" t="s">
        <v>86</v>
      </c>
      <c r="B22" s="40" t="s">
        <v>87</v>
      </c>
      <c r="C22" s="115">
        <v>1</v>
      </c>
      <c r="D22" s="148"/>
      <c r="E22" s="148"/>
      <c r="F22" s="43"/>
      <c r="G22" s="59"/>
      <c r="H22" s="45"/>
      <c r="I22" s="46">
        <v>6.87</v>
      </c>
      <c r="J22" s="26">
        <f t="shared" si="2"/>
        <v>0</v>
      </c>
      <c r="K22" s="104"/>
      <c r="L22" s="26" t="e">
        <f>#REF!*K22</f>
        <v>#REF!</v>
      </c>
      <c r="M22" s="6">
        <v>8</v>
      </c>
      <c r="N22" s="7">
        <f>(D22+E22+F19)*I22</f>
        <v>0</v>
      </c>
      <c r="O22" s="47">
        <f t="shared" si="1"/>
        <v>0</v>
      </c>
    </row>
    <row r="23" spans="1:15" ht="12.75" customHeight="1">
      <c r="A23" s="149" t="s">
        <v>102</v>
      </c>
      <c r="B23" s="40" t="s">
        <v>103</v>
      </c>
      <c r="C23" s="115">
        <v>1</v>
      </c>
      <c r="D23" s="148"/>
      <c r="E23" s="148"/>
      <c r="F23" s="44"/>
      <c r="G23" s="59"/>
      <c r="H23" s="45"/>
      <c r="I23" s="46">
        <v>26.29</v>
      </c>
      <c r="J23" s="26">
        <f t="shared" si="2"/>
        <v>0</v>
      </c>
      <c r="K23" s="105"/>
      <c r="L23" s="27"/>
      <c r="M23" s="6">
        <v>10</v>
      </c>
      <c r="N23" s="7" t="e">
        <f>(#REF!+#REF!+F20)*#REF!</f>
        <v>#REF!</v>
      </c>
      <c r="O23" s="47" t="e">
        <f t="shared" si="1"/>
        <v>#REF!</v>
      </c>
    </row>
    <row r="24" spans="1:15" ht="12.75" customHeight="1">
      <c r="A24" s="149" t="s">
        <v>104</v>
      </c>
      <c r="B24" s="155" t="s">
        <v>105</v>
      </c>
      <c r="C24" s="115">
        <v>1</v>
      </c>
      <c r="D24" s="148"/>
      <c r="E24" s="148"/>
      <c r="F24" s="44"/>
      <c r="G24" s="59"/>
      <c r="H24" s="45"/>
      <c r="I24" s="46">
        <v>8.67</v>
      </c>
      <c r="J24" s="26">
        <f t="shared" si="2"/>
        <v>0</v>
      </c>
      <c r="K24" s="154"/>
      <c r="L24" s="27"/>
      <c r="O24" s="47"/>
    </row>
    <row r="25" spans="1:15" ht="12.75" customHeight="1">
      <c r="A25" s="149" t="s">
        <v>106</v>
      </c>
      <c r="B25" s="155" t="s">
        <v>107</v>
      </c>
      <c r="C25" s="115">
        <v>1</v>
      </c>
      <c r="D25" s="148"/>
      <c r="E25" s="148"/>
      <c r="F25" s="44"/>
      <c r="G25" s="59"/>
      <c r="H25" s="45"/>
      <c r="I25" s="46">
        <v>13.1</v>
      </c>
      <c r="J25" s="26">
        <f>SUM(D25:E25)*I25</f>
        <v>0</v>
      </c>
      <c r="K25" s="154"/>
      <c r="L25" s="27"/>
      <c r="O25" s="47"/>
    </row>
    <row r="26" spans="1:15" ht="12.75" customHeight="1">
      <c r="A26" s="149" t="s">
        <v>109</v>
      </c>
      <c r="B26" s="155" t="s">
        <v>108</v>
      </c>
      <c r="C26" s="115">
        <v>1</v>
      </c>
      <c r="D26" s="148"/>
      <c r="E26" s="148"/>
      <c r="F26" s="44"/>
      <c r="G26" s="59"/>
      <c r="H26" s="45"/>
      <c r="I26" s="46">
        <v>13.1</v>
      </c>
      <c r="J26" s="26">
        <f t="shared" si="2"/>
        <v>0</v>
      </c>
      <c r="K26" s="154"/>
      <c r="L26" s="27"/>
      <c r="O26" s="47"/>
    </row>
    <row r="27" spans="1:15" ht="12.75" customHeight="1">
      <c r="A27" s="54" t="s">
        <v>29</v>
      </c>
      <c r="B27" s="55"/>
      <c r="C27" s="56"/>
      <c r="D27" s="61"/>
      <c r="E27" s="59"/>
      <c r="F27" s="44"/>
      <c r="G27" s="108"/>
      <c r="H27" s="45"/>
      <c r="I27" s="53"/>
      <c r="J27" s="26"/>
      <c r="K27" s="26"/>
      <c r="L27" s="27"/>
      <c r="M27" s="6">
        <v>10</v>
      </c>
      <c r="N27" s="7" t="e">
        <f>(#REF!+#REF!+#REF!)*#REF!</f>
        <v>#REF!</v>
      </c>
      <c r="O27" s="47" t="e">
        <f t="shared" si="1"/>
        <v>#REF!</v>
      </c>
    </row>
    <row r="28" spans="1:15" ht="12.2" customHeight="1">
      <c r="A28" s="149" t="s">
        <v>88</v>
      </c>
      <c r="B28" s="40" t="s">
        <v>89</v>
      </c>
      <c r="C28" s="151">
        <v>1</v>
      </c>
      <c r="D28" s="152"/>
      <c r="E28" s="153"/>
      <c r="F28" s="61"/>
      <c r="G28" s="59"/>
      <c r="H28" s="45"/>
      <c r="I28" s="46">
        <v>24.83</v>
      </c>
      <c r="J28" s="26">
        <f>SUM(D28:E28)*I28</f>
        <v>0</v>
      </c>
      <c r="K28" s="26"/>
      <c r="L28" s="27"/>
      <c r="O28" s="47"/>
    </row>
    <row r="29" spans="1:15" ht="12.75" customHeight="1">
      <c r="A29" s="149" t="s">
        <v>90</v>
      </c>
      <c r="B29" s="40" t="s">
        <v>91</v>
      </c>
      <c r="C29" s="151">
        <v>1</v>
      </c>
      <c r="D29" s="153"/>
      <c r="E29" s="153"/>
      <c r="F29" s="43"/>
      <c r="G29" s="59"/>
      <c r="H29" s="58"/>
      <c r="I29" s="46">
        <v>7.13</v>
      </c>
      <c r="J29" s="26">
        <f>SUM(D29:E29)*I29</f>
        <v>0</v>
      </c>
      <c r="K29" s="26"/>
      <c r="L29" s="27"/>
      <c r="O29" s="47"/>
    </row>
    <row r="30" spans="1:15" ht="12.75" customHeight="1">
      <c r="A30" s="149" t="s">
        <v>92</v>
      </c>
      <c r="B30" s="40" t="s">
        <v>93</v>
      </c>
      <c r="C30" s="151">
        <v>1</v>
      </c>
      <c r="D30" s="153"/>
      <c r="E30" s="153"/>
      <c r="F30" s="60"/>
      <c r="G30" s="59"/>
      <c r="H30" s="60"/>
      <c r="I30" s="46">
        <v>6.93</v>
      </c>
      <c r="J30" s="26">
        <f>SUM(D30:E30)*I30</f>
        <v>0</v>
      </c>
      <c r="K30" s="26"/>
      <c r="L30" s="27"/>
      <c r="M30" s="6">
        <v>2</v>
      </c>
      <c r="N30" s="7">
        <f>(D28+E28)*I28</f>
        <v>0</v>
      </c>
      <c r="O30" s="47">
        <f t="shared" si="1"/>
        <v>0</v>
      </c>
    </row>
    <row r="31" spans="1:15" ht="12.75" customHeight="1">
      <c r="A31" s="39" t="s">
        <v>94</v>
      </c>
      <c r="B31" s="40" t="s">
        <v>95</v>
      </c>
      <c r="C31" s="151">
        <v>1</v>
      </c>
      <c r="D31" s="153"/>
      <c r="E31" s="153"/>
      <c r="F31" s="60"/>
      <c r="G31" s="59"/>
      <c r="H31" s="60"/>
      <c r="I31" s="46"/>
      <c r="J31" s="26">
        <f>SUM(D31:E31)*I31</f>
        <v>0</v>
      </c>
      <c r="K31" s="26"/>
      <c r="L31" s="27"/>
      <c r="M31" s="6">
        <v>12</v>
      </c>
      <c r="N31" s="7">
        <f>(D29+E29)*I29</f>
        <v>0</v>
      </c>
      <c r="O31" s="47">
        <f t="shared" si="1"/>
        <v>0</v>
      </c>
    </row>
    <row r="32" spans="1:15" ht="12.75" customHeight="1">
      <c r="A32" s="149" t="s">
        <v>96</v>
      </c>
      <c r="B32" s="40" t="s">
        <v>97</v>
      </c>
      <c r="C32" s="151">
        <v>1</v>
      </c>
      <c r="D32" s="148"/>
      <c r="E32" s="153"/>
      <c r="F32" s="60"/>
      <c r="G32" s="59"/>
      <c r="H32" s="60"/>
      <c r="I32" s="46">
        <v>4.2</v>
      </c>
      <c r="J32" s="26">
        <f>SUM(D32:E32)*I32</f>
        <v>0</v>
      </c>
      <c r="K32" s="26"/>
      <c r="L32" s="27"/>
      <c r="N32" s="7">
        <f>(D30+E30)*I30</f>
        <v>0</v>
      </c>
      <c r="O32" s="47"/>
    </row>
    <row r="33" spans="1:17" ht="12.75" customHeight="1">
      <c r="A33" s="149" t="s">
        <v>110</v>
      </c>
      <c r="B33" s="40" t="s">
        <v>111</v>
      </c>
      <c r="C33" s="151">
        <v>1</v>
      </c>
      <c r="D33" s="148"/>
      <c r="E33" s="153"/>
      <c r="F33" s="60"/>
      <c r="G33" s="59"/>
      <c r="H33" s="60"/>
      <c r="I33" s="46">
        <v>9.49</v>
      </c>
      <c r="J33" s="26">
        <f t="shared" ref="J33:J34" si="3">SUM(D33:E33)*I33</f>
        <v>0</v>
      </c>
      <c r="K33" s="26"/>
      <c r="L33" s="27"/>
      <c r="O33" s="47"/>
    </row>
    <row r="34" spans="1:17" ht="12.75" customHeight="1">
      <c r="A34" s="149" t="s">
        <v>112</v>
      </c>
      <c r="B34" s="40" t="s">
        <v>113</v>
      </c>
      <c r="C34" s="151">
        <v>1</v>
      </c>
      <c r="D34" s="148"/>
      <c r="E34" s="153"/>
      <c r="F34" s="60"/>
      <c r="G34" s="59"/>
      <c r="H34" s="60"/>
      <c r="I34" s="46">
        <v>65.709999999999994</v>
      </c>
      <c r="J34" s="26">
        <f t="shared" si="3"/>
        <v>0</v>
      </c>
      <c r="K34" s="26"/>
      <c r="L34" s="27"/>
      <c r="O34" s="47"/>
    </row>
    <row r="35" spans="1:17" ht="12.75" customHeight="1">
      <c r="A35" s="55" t="s">
        <v>30</v>
      </c>
      <c r="B35" s="55"/>
      <c r="C35" s="62"/>
      <c r="D35" s="2"/>
      <c r="E35" s="2"/>
      <c r="F35" s="60"/>
      <c r="G35" s="2"/>
      <c r="H35" s="60"/>
      <c r="I35" s="63"/>
      <c r="J35" s="26"/>
      <c r="K35" s="26"/>
      <c r="L35" s="27"/>
      <c r="M35" s="6">
        <v>30</v>
      </c>
      <c r="N35" s="7">
        <f>(D31+E31)*I31</f>
        <v>0</v>
      </c>
      <c r="O35" s="47">
        <f t="shared" si="1"/>
        <v>0</v>
      </c>
    </row>
    <row r="36" spans="1:17" ht="12.75" customHeight="1">
      <c r="A36" s="39" t="s">
        <v>31</v>
      </c>
      <c r="B36" s="40" t="s">
        <v>100</v>
      </c>
      <c r="C36" s="41" t="s">
        <v>49</v>
      </c>
      <c r="D36" s="42"/>
      <c r="E36" s="71"/>
      <c r="F36" s="60"/>
      <c r="G36" s="2"/>
      <c r="H36" s="60"/>
      <c r="I36" s="46">
        <v>48.92</v>
      </c>
      <c r="J36" s="26">
        <f t="shared" ref="J36:J44" si="4">D36*I36</f>
        <v>0</v>
      </c>
      <c r="K36" s="26"/>
      <c r="L36" s="27"/>
      <c r="M36" s="6">
        <v>1</v>
      </c>
      <c r="N36" s="7">
        <f>(D32+E32)*I32</f>
        <v>0</v>
      </c>
      <c r="O36" s="47">
        <f t="shared" si="1"/>
        <v>0</v>
      </c>
    </row>
    <row r="37" spans="1:17" ht="12.75" customHeight="1">
      <c r="A37" s="39" t="s">
        <v>32</v>
      </c>
      <c r="B37" s="40" t="s">
        <v>101</v>
      </c>
      <c r="C37" s="41" t="s">
        <v>49</v>
      </c>
      <c r="D37" s="42"/>
      <c r="E37" s="92"/>
      <c r="F37" s="63"/>
      <c r="G37" s="64"/>
      <c r="H37" s="2"/>
      <c r="I37" s="46">
        <v>47.46</v>
      </c>
      <c r="J37" s="26">
        <f t="shared" si="4"/>
        <v>0</v>
      </c>
      <c r="K37" s="26"/>
      <c r="L37" s="27"/>
      <c r="M37" s="6">
        <v>1</v>
      </c>
      <c r="N37" s="7" t="e">
        <f>(#REF!+#REF!)*#REF!</f>
        <v>#REF!</v>
      </c>
      <c r="O37" s="47" t="e">
        <f t="shared" si="1"/>
        <v>#REF!</v>
      </c>
    </row>
    <row r="38" spans="1:17" ht="12.75" customHeight="1">
      <c r="A38" s="39" t="s">
        <v>33</v>
      </c>
      <c r="B38" s="40" t="s">
        <v>6</v>
      </c>
      <c r="C38" s="41" t="s">
        <v>49</v>
      </c>
      <c r="D38" s="42"/>
      <c r="E38" s="93"/>
      <c r="F38" s="71"/>
      <c r="G38" s="2"/>
      <c r="H38" s="66"/>
      <c r="I38" s="46">
        <v>22.63</v>
      </c>
      <c r="J38" s="26">
        <f t="shared" si="4"/>
        <v>0</v>
      </c>
      <c r="K38" s="26"/>
      <c r="L38" s="27"/>
      <c r="M38" s="6">
        <v>1</v>
      </c>
      <c r="N38" s="7" t="e">
        <f>(#REF!+#REF!)*#REF!</f>
        <v>#REF!</v>
      </c>
      <c r="O38" s="47" t="e">
        <f t="shared" si="1"/>
        <v>#REF!</v>
      </c>
    </row>
    <row r="39" spans="1:17" ht="12.75" customHeight="1">
      <c r="A39" s="48" t="s">
        <v>34</v>
      </c>
      <c r="B39" s="40" t="s">
        <v>7</v>
      </c>
      <c r="C39" s="41" t="s">
        <v>49</v>
      </c>
      <c r="D39" s="42"/>
      <c r="E39" s="93"/>
      <c r="F39" s="92"/>
      <c r="G39" s="2"/>
      <c r="H39" s="106"/>
      <c r="I39" s="46">
        <v>32.42</v>
      </c>
      <c r="J39" s="26">
        <f t="shared" si="4"/>
        <v>0</v>
      </c>
      <c r="K39" s="26"/>
      <c r="L39" s="27"/>
      <c r="M39" s="6">
        <v>50</v>
      </c>
      <c r="N39" s="7" t="e">
        <f>(#REF!+#REF!)*#REF!</f>
        <v>#REF!</v>
      </c>
      <c r="O39" s="47" t="e">
        <f t="shared" si="1"/>
        <v>#REF!</v>
      </c>
    </row>
    <row r="40" spans="1:17" ht="12.75" customHeight="1">
      <c r="A40" s="39" t="s">
        <v>37</v>
      </c>
      <c r="B40" s="40" t="s">
        <v>8</v>
      </c>
      <c r="C40" s="41" t="s">
        <v>49</v>
      </c>
      <c r="D40" s="42"/>
      <c r="E40" s="93"/>
      <c r="F40" s="93"/>
      <c r="G40" s="2"/>
      <c r="H40" s="66"/>
      <c r="I40" s="46">
        <v>262.86</v>
      </c>
      <c r="J40" s="26">
        <f t="shared" si="4"/>
        <v>0</v>
      </c>
      <c r="K40" s="26"/>
      <c r="L40" s="27"/>
      <c r="M40" s="6">
        <v>50</v>
      </c>
      <c r="N40" s="7" t="e">
        <f>(#REF!+#REF!)*#REF!</f>
        <v>#REF!</v>
      </c>
      <c r="O40" s="47" t="e">
        <f t="shared" si="1"/>
        <v>#REF!</v>
      </c>
    </row>
    <row r="41" spans="1:17" s="2" customFormat="1" ht="30" customHeight="1">
      <c r="A41" s="39" t="s">
        <v>35</v>
      </c>
      <c r="B41" s="40" t="s">
        <v>9</v>
      </c>
      <c r="C41" s="41" t="s">
        <v>49</v>
      </c>
      <c r="D41" s="42"/>
      <c r="E41" s="94"/>
      <c r="F41" s="93"/>
      <c r="H41" s="66"/>
      <c r="I41" s="46">
        <v>7.16</v>
      </c>
      <c r="J41" s="26">
        <f t="shared" si="4"/>
        <v>0</v>
      </c>
      <c r="K41" s="64"/>
      <c r="L41" s="65"/>
      <c r="M41" s="6"/>
      <c r="N41" s="7"/>
      <c r="O41" s="47"/>
      <c r="Q41" s="8"/>
    </row>
    <row r="42" spans="1:17" s="2" customFormat="1">
      <c r="A42" s="48" t="s">
        <v>59</v>
      </c>
      <c r="B42" s="40" t="s">
        <v>10</v>
      </c>
      <c r="C42" s="41" t="s">
        <v>49</v>
      </c>
      <c r="D42" s="42"/>
      <c r="E42" s="94"/>
      <c r="F42" s="93"/>
      <c r="G42" s="93"/>
      <c r="H42" s="66"/>
      <c r="I42" s="46">
        <v>5.23</v>
      </c>
      <c r="J42" s="26">
        <f t="shared" si="4"/>
        <v>0</v>
      </c>
      <c r="K42" s="26"/>
      <c r="L42" s="27"/>
      <c r="M42" s="6">
        <v>1</v>
      </c>
      <c r="N42" s="7">
        <f>(D36+F32)*I36</f>
        <v>0</v>
      </c>
      <c r="O42" s="47">
        <f t="shared" si="1"/>
        <v>0</v>
      </c>
      <c r="Q42" s="8"/>
    </row>
    <row r="43" spans="1:17" s="2" customFormat="1" ht="12.75" customHeight="1">
      <c r="A43" s="39" t="s">
        <v>36</v>
      </c>
      <c r="B43" s="40" t="s">
        <v>11</v>
      </c>
      <c r="C43" s="41" t="s">
        <v>49</v>
      </c>
      <c r="D43" s="42"/>
      <c r="E43" s="93"/>
      <c r="F43" s="94"/>
      <c r="G43" s="93"/>
      <c r="H43" s="66"/>
      <c r="I43" s="46">
        <v>10.66</v>
      </c>
      <c r="J43" s="26">
        <f t="shared" si="4"/>
        <v>0</v>
      </c>
      <c r="K43" s="26"/>
      <c r="L43" s="27"/>
      <c r="M43" s="6">
        <v>1</v>
      </c>
      <c r="N43" s="7" t="e">
        <f>(D37+#REF!)*I37</f>
        <v>#REF!</v>
      </c>
      <c r="O43" s="47" t="e">
        <f t="shared" si="1"/>
        <v>#REF!</v>
      </c>
      <c r="Q43" s="8"/>
    </row>
    <row r="44" spans="1:17" s="2" customFormat="1">
      <c r="A44" s="39" t="s">
        <v>38</v>
      </c>
      <c r="B44" s="40" t="s">
        <v>12</v>
      </c>
      <c r="C44" s="41" t="s">
        <v>49</v>
      </c>
      <c r="D44" s="42"/>
      <c r="E44" s="93"/>
      <c r="F44" s="94"/>
      <c r="G44" s="93"/>
      <c r="H44" s="66"/>
      <c r="I44" s="46">
        <v>4.18</v>
      </c>
      <c r="J44" s="26">
        <f t="shared" si="4"/>
        <v>0</v>
      </c>
      <c r="K44" s="26"/>
      <c r="L44" s="27"/>
      <c r="M44" s="6">
        <v>1</v>
      </c>
      <c r="N44" s="7" t="e">
        <f>(D38+#REF!)*I38</f>
        <v>#REF!</v>
      </c>
      <c r="O44" s="47" t="e">
        <f t="shared" si="1"/>
        <v>#REF!</v>
      </c>
      <c r="Q44" s="8"/>
    </row>
    <row r="45" spans="1:17" s="2" customFormat="1" ht="14.25" customHeight="1">
      <c r="A45" s="8"/>
      <c r="B45" s="50"/>
      <c r="C45" s="34"/>
      <c r="D45" s="42"/>
      <c r="E45" s="51"/>
      <c r="F45" s="93"/>
      <c r="G45" s="93"/>
      <c r="H45" s="66"/>
      <c r="I45" s="91"/>
      <c r="J45" s="26"/>
      <c r="K45" s="26"/>
      <c r="L45" s="27"/>
      <c r="M45" s="6">
        <v>1</v>
      </c>
      <c r="N45" s="7" t="e">
        <f>(D39+#REF!)*I39</f>
        <v>#REF!</v>
      </c>
      <c r="O45" s="47" t="e">
        <f t="shared" si="1"/>
        <v>#REF!</v>
      </c>
    </row>
    <row r="46" spans="1:17" s="2" customFormat="1">
      <c r="A46" s="8"/>
      <c r="B46" s="50"/>
      <c r="C46" s="34"/>
      <c r="D46" s="120"/>
      <c r="E46" s="101"/>
      <c r="F46" s="93"/>
      <c r="G46" s="95"/>
      <c r="H46" s="66"/>
      <c r="I46" s="100"/>
      <c r="J46" s="26"/>
      <c r="K46" s="26"/>
      <c r="L46" s="27"/>
      <c r="M46" s="6">
        <v>1</v>
      </c>
      <c r="N46" s="7" t="e">
        <f>(D40+#REF!)*I40</f>
        <v>#REF!</v>
      </c>
      <c r="O46" s="47" t="e">
        <f t="shared" si="1"/>
        <v>#REF!</v>
      </c>
      <c r="Q46" s="8"/>
    </row>
    <row r="47" spans="1:17" s="2" customFormat="1">
      <c r="A47" s="39" t="s">
        <v>57</v>
      </c>
      <c r="B47" s="116"/>
      <c r="C47" s="41" t="s">
        <v>49</v>
      </c>
      <c r="D47" s="117"/>
      <c r="E47" s="101"/>
      <c r="F47" s="93"/>
      <c r="G47" s="107"/>
      <c r="H47" s="66"/>
      <c r="I47" s="141">
        <v>0.17</v>
      </c>
      <c r="J47" s="26">
        <f t="shared" ref="J47:J56" si="5">D47*I47</f>
        <v>0</v>
      </c>
      <c r="K47" s="26"/>
      <c r="L47" s="27"/>
      <c r="M47" s="6">
        <v>25</v>
      </c>
      <c r="N47" s="7">
        <f>(D41+F35)*I41</f>
        <v>0</v>
      </c>
      <c r="O47" s="47">
        <f t="shared" si="1"/>
        <v>0</v>
      </c>
      <c r="Q47" s="8"/>
    </row>
    <row r="48" spans="1:17" s="2" customFormat="1" ht="12.75" customHeight="1">
      <c r="A48" s="39" t="s">
        <v>58</v>
      </c>
      <c r="B48" s="116"/>
      <c r="C48" s="41" t="s">
        <v>49</v>
      </c>
      <c r="D48" s="117"/>
      <c r="E48" s="122" t="s">
        <v>61</v>
      </c>
      <c r="F48" s="93"/>
      <c r="G48" s="94"/>
      <c r="H48" s="97"/>
      <c r="I48" s="141">
        <v>0.32</v>
      </c>
      <c r="J48" s="26">
        <f t="shared" si="5"/>
        <v>0</v>
      </c>
      <c r="K48" s="26"/>
      <c r="L48" s="27"/>
      <c r="M48" s="6">
        <v>20</v>
      </c>
      <c r="N48" s="7">
        <f>(D42+F36)*I42</f>
        <v>0</v>
      </c>
      <c r="O48" s="47">
        <f t="shared" si="1"/>
        <v>0</v>
      </c>
      <c r="Q48" s="8"/>
    </row>
    <row r="49" spans="1:28" s="2" customFormat="1">
      <c r="A49" s="39" t="s">
        <v>56</v>
      </c>
      <c r="B49" s="116"/>
      <c r="C49" s="41" t="s">
        <v>49</v>
      </c>
      <c r="D49" s="117"/>
      <c r="E49" s="123" t="s">
        <v>1</v>
      </c>
      <c r="F49" s="93"/>
      <c r="G49" s="94"/>
      <c r="H49" s="98"/>
      <c r="I49" s="141">
        <v>0.34</v>
      </c>
      <c r="J49" s="26">
        <f t="shared" si="5"/>
        <v>0</v>
      </c>
      <c r="K49" s="26"/>
      <c r="L49" s="27"/>
      <c r="M49" s="6">
        <v>15</v>
      </c>
      <c r="N49" s="7">
        <f>(D43+F37)*I43</f>
        <v>0</v>
      </c>
      <c r="O49" s="47">
        <f t="shared" si="1"/>
        <v>0</v>
      </c>
      <c r="Q49" s="8"/>
    </row>
    <row r="50" spans="1:28" s="2" customFormat="1" ht="12.75" customHeight="1">
      <c r="A50" s="39" t="s">
        <v>55</v>
      </c>
      <c r="B50" s="116"/>
      <c r="C50" s="115">
        <v>1</v>
      </c>
      <c r="D50" s="121"/>
      <c r="E50" s="42"/>
      <c r="F50" s="122" t="s">
        <v>62</v>
      </c>
      <c r="G50" s="94"/>
      <c r="H50" s="98"/>
      <c r="I50" s="141">
        <v>0.37</v>
      </c>
      <c r="J50" s="26">
        <f t="shared" si="5"/>
        <v>0</v>
      </c>
      <c r="K50" s="26"/>
      <c r="L50" s="27"/>
      <c r="M50" s="6">
        <v>80</v>
      </c>
      <c r="N50" s="7">
        <f>(D44+F38)*I44</f>
        <v>0</v>
      </c>
      <c r="O50" s="47">
        <f t="shared" si="1"/>
        <v>0</v>
      </c>
      <c r="Q50" s="8"/>
    </row>
    <row r="51" spans="1:28" s="2" customFormat="1" ht="12.75" customHeight="1">
      <c r="A51" s="39" t="s">
        <v>60</v>
      </c>
      <c r="B51" s="116"/>
      <c r="C51" s="115">
        <v>1</v>
      </c>
      <c r="D51" s="121"/>
      <c r="E51" s="124" t="s">
        <v>63</v>
      </c>
      <c r="F51" s="123" t="s">
        <v>3</v>
      </c>
      <c r="G51" s="96"/>
      <c r="H51" s="98"/>
      <c r="I51" s="142">
        <v>0.03</v>
      </c>
      <c r="J51" s="26">
        <f t="shared" si="5"/>
        <v>0</v>
      </c>
      <c r="K51" s="26"/>
      <c r="L51" s="27"/>
      <c r="M51" s="6">
        <v>100</v>
      </c>
      <c r="N51" s="7"/>
      <c r="O51" s="47">
        <f t="shared" si="1"/>
        <v>0</v>
      </c>
      <c r="Q51" s="68"/>
    </row>
    <row r="52" spans="1:28" s="2" customFormat="1" ht="12.75" customHeight="1">
      <c r="A52" s="39" t="s">
        <v>39</v>
      </c>
      <c r="B52" s="116" t="s">
        <v>13</v>
      </c>
      <c r="C52" s="41" t="s">
        <v>49</v>
      </c>
      <c r="D52" s="117"/>
      <c r="E52" s="123" t="s">
        <v>2</v>
      </c>
      <c r="F52" s="42"/>
      <c r="G52" s="96"/>
      <c r="H52" s="99"/>
      <c r="I52" s="100">
        <v>6.25</v>
      </c>
      <c r="J52" s="26">
        <f t="shared" si="5"/>
        <v>0</v>
      </c>
      <c r="K52" s="26"/>
      <c r="L52" s="27"/>
      <c r="M52" s="6">
        <v>100</v>
      </c>
      <c r="N52" s="7"/>
      <c r="O52" s="47">
        <f t="shared" si="1"/>
        <v>0</v>
      </c>
      <c r="Q52" s="68"/>
    </row>
    <row r="53" spans="1:28" s="2" customFormat="1" ht="12.75" customHeight="1">
      <c r="A53" s="39" t="s">
        <v>40</v>
      </c>
      <c r="B53" s="116" t="s">
        <v>14</v>
      </c>
      <c r="C53" s="41" t="s">
        <v>49</v>
      </c>
      <c r="D53" s="117"/>
      <c r="E53" s="42"/>
      <c r="F53" s="125" t="s">
        <v>62</v>
      </c>
      <c r="G53" s="92"/>
      <c r="H53" s="99"/>
      <c r="I53" s="113">
        <v>2.92</v>
      </c>
      <c r="J53" s="26">
        <f t="shared" si="5"/>
        <v>0</v>
      </c>
      <c r="K53" s="26"/>
      <c r="L53" s="27"/>
      <c r="M53" s="6">
        <v>100</v>
      </c>
      <c r="N53" s="7">
        <f t="shared" ref="N53:N64" si="6">D47*I47</f>
        <v>0</v>
      </c>
      <c r="O53" s="47">
        <f t="shared" si="1"/>
        <v>0</v>
      </c>
      <c r="Q53" s="68"/>
    </row>
    <row r="54" spans="1:28" s="2" customFormat="1" ht="12.75" customHeight="1">
      <c r="A54" s="69" t="s">
        <v>41</v>
      </c>
      <c r="B54" s="116" t="s">
        <v>15</v>
      </c>
      <c r="C54" s="41" t="s">
        <v>49</v>
      </c>
      <c r="D54" s="89"/>
      <c r="E54" s="101"/>
      <c r="F54" s="123" t="s">
        <v>3</v>
      </c>
      <c r="G54" s="51"/>
      <c r="H54" s="97"/>
      <c r="I54" s="114">
        <v>29.64</v>
      </c>
      <c r="J54" s="26">
        <f t="shared" si="5"/>
        <v>0</v>
      </c>
      <c r="K54" s="26"/>
      <c r="L54" s="27"/>
      <c r="M54" s="6"/>
      <c r="N54" s="7">
        <f t="shared" si="6"/>
        <v>0</v>
      </c>
      <c r="O54" s="47"/>
      <c r="Q54" s="68"/>
    </row>
    <row r="55" spans="1:28" s="2" customFormat="1" ht="12.75" customHeight="1">
      <c r="A55" s="69" t="s">
        <v>42</v>
      </c>
      <c r="B55" s="116" t="s">
        <v>16</v>
      </c>
      <c r="C55" s="41" t="s">
        <v>49</v>
      </c>
      <c r="D55" s="117"/>
      <c r="E55" s="102"/>
      <c r="F55" s="42"/>
      <c r="G55" s="78"/>
      <c r="H55" s="97"/>
      <c r="I55" s="114">
        <v>4.97</v>
      </c>
      <c r="J55" s="26">
        <f t="shared" si="5"/>
        <v>0</v>
      </c>
      <c r="K55" s="26"/>
      <c r="L55" s="27"/>
      <c r="M55" s="6">
        <v>100</v>
      </c>
      <c r="N55" s="7">
        <f t="shared" si="6"/>
        <v>0</v>
      </c>
      <c r="O55" s="47">
        <f t="shared" si="1"/>
        <v>0</v>
      </c>
      <c r="Q55" s="68"/>
    </row>
    <row r="56" spans="1:28" s="2" customFormat="1">
      <c r="A56" s="48" t="s">
        <v>43</v>
      </c>
      <c r="B56" s="116" t="s">
        <v>17</v>
      </c>
      <c r="C56" s="41" t="s">
        <v>49</v>
      </c>
      <c r="D56" s="118"/>
      <c r="E56" s="102"/>
      <c r="F56" s="82"/>
      <c r="G56" s="82"/>
      <c r="H56" s="97"/>
      <c r="I56" s="114">
        <v>5.7</v>
      </c>
      <c r="J56" s="26">
        <f t="shared" si="5"/>
        <v>0</v>
      </c>
      <c r="K56" s="90"/>
      <c r="M56" s="6"/>
      <c r="N56" s="7">
        <f t="shared" si="6"/>
        <v>0</v>
      </c>
      <c r="O56" s="47"/>
      <c r="Q56" s="110"/>
      <c r="R56" s="111"/>
      <c r="S56" s="90"/>
      <c r="T56" s="112"/>
    </row>
    <row r="57" spans="1:28" s="2" customFormat="1">
      <c r="A57" s="48" t="s">
        <v>44</v>
      </c>
      <c r="B57" s="116" t="s">
        <v>18</v>
      </c>
      <c r="C57" s="41" t="s">
        <v>49</v>
      </c>
      <c r="D57" s="89"/>
      <c r="E57" s="119"/>
      <c r="F57" s="86"/>
      <c r="G57" s="84"/>
      <c r="H57" s="97"/>
      <c r="I57" s="114">
        <v>5.7</v>
      </c>
      <c r="J57" s="26">
        <f>SUM(D57)*I57</f>
        <v>0</v>
      </c>
      <c r="K57" s="90"/>
      <c r="M57" s="6"/>
      <c r="N57" s="7">
        <f t="shared" si="6"/>
        <v>0</v>
      </c>
      <c r="O57" s="47"/>
      <c r="Q57" s="110"/>
      <c r="R57" s="111"/>
      <c r="S57" s="90"/>
      <c r="T57" s="112"/>
    </row>
    <row r="58" spans="1:28" s="2" customFormat="1">
      <c r="A58" s="8"/>
      <c r="B58" s="8"/>
      <c r="C58" s="50"/>
      <c r="D58" s="72"/>
      <c r="E58" s="51"/>
      <c r="F58" s="87"/>
      <c r="G58" s="85"/>
      <c r="H58" s="97"/>
      <c r="I58" s="66"/>
      <c r="J58" s="53"/>
      <c r="K58" s="26"/>
      <c r="L58" s="27"/>
      <c r="M58" s="6">
        <v>1</v>
      </c>
      <c r="N58" s="7">
        <f t="shared" si="6"/>
        <v>0</v>
      </c>
      <c r="O58" s="47">
        <f t="shared" si="1"/>
        <v>0</v>
      </c>
      <c r="Q58" s="8"/>
    </row>
    <row r="59" spans="1:28" s="2" customFormat="1">
      <c r="A59" s="78"/>
      <c r="B59" s="78"/>
      <c r="C59" s="78"/>
      <c r="D59" s="78"/>
      <c r="E59" s="78"/>
      <c r="F59" s="87"/>
      <c r="G59" s="84"/>
      <c r="H59" s="97"/>
      <c r="I59" s="78"/>
      <c r="J59" s="78"/>
      <c r="K59" s="26"/>
      <c r="L59" s="27"/>
      <c r="M59" s="6">
        <v>12</v>
      </c>
      <c r="N59" s="7">
        <f t="shared" si="6"/>
        <v>0</v>
      </c>
      <c r="O59" s="47">
        <f t="shared" si="1"/>
        <v>0</v>
      </c>
      <c r="Q59" s="8"/>
    </row>
    <row r="60" spans="1:28" s="2" customFormat="1" ht="12.75" customHeight="1">
      <c r="A60" s="8" t="s">
        <v>52</v>
      </c>
      <c r="B60" s="8"/>
      <c r="C60" s="66"/>
      <c r="D60" s="81"/>
      <c r="E60" s="82"/>
      <c r="F60" s="87"/>
      <c r="G60" s="84" t="s">
        <v>67</v>
      </c>
      <c r="I60" s="83" t="s">
        <v>48</v>
      </c>
      <c r="J60" s="73"/>
      <c r="K60" s="26"/>
      <c r="L60" s="27"/>
      <c r="M60" s="6">
        <v>1</v>
      </c>
      <c r="N60" s="7">
        <f t="shared" si="6"/>
        <v>0</v>
      </c>
      <c r="O60" s="47">
        <f t="shared" si="1"/>
        <v>0</v>
      </c>
      <c r="Q60" s="70"/>
    </row>
    <row r="61" spans="1:28" s="2" customFormat="1" ht="12.75" customHeight="1">
      <c r="A61" s="8"/>
      <c r="B61" s="8" t="s">
        <v>53</v>
      </c>
      <c r="C61" s="89"/>
      <c r="D61" s="82"/>
      <c r="E61" s="82"/>
      <c r="F61" s="22"/>
      <c r="G61" s="84"/>
      <c r="H61" s="78"/>
      <c r="I61" s="144"/>
      <c r="J61" s="67"/>
      <c r="K61" s="26"/>
      <c r="L61" s="27"/>
      <c r="M61" s="6">
        <v>1</v>
      </c>
      <c r="N61" s="7">
        <f t="shared" si="6"/>
        <v>0</v>
      </c>
      <c r="O61" s="47">
        <f t="shared" si="1"/>
        <v>0</v>
      </c>
      <c r="Q61" s="70"/>
    </row>
    <row r="62" spans="1:28" s="2" customFormat="1" ht="12.75" customHeight="1">
      <c r="A62" s="8" t="s">
        <v>54</v>
      </c>
      <c r="B62" s="8"/>
      <c r="C62" s="66"/>
      <c r="D62" s="82"/>
      <c r="E62" s="82"/>
      <c r="F62" s="21"/>
      <c r="G62" s="87"/>
      <c r="H62" s="82"/>
      <c r="I62" s="145"/>
      <c r="J62" s="67"/>
      <c r="K62" s="26"/>
      <c r="L62" s="27"/>
      <c r="M62" s="6">
        <v>1</v>
      </c>
      <c r="N62" s="7">
        <f t="shared" si="6"/>
        <v>0</v>
      </c>
      <c r="O62" s="47">
        <f t="shared" si="1"/>
        <v>0</v>
      </c>
      <c r="Q62" s="8"/>
      <c r="X62" s="8"/>
      <c r="Y62" s="8"/>
      <c r="Z62" s="8"/>
      <c r="AA62" s="8"/>
      <c r="AB62" s="8"/>
    </row>
    <row r="63" spans="1:28" s="8" customFormat="1" ht="14.25" customHeight="1">
      <c r="A63" s="73"/>
      <c r="B63" s="73"/>
      <c r="C63" s="73"/>
      <c r="D63" s="73"/>
      <c r="E63" s="73"/>
      <c r="F63"/>
      <c r="G63" s="88" t="s">
        <v>45</v>
      </c>
      <c r="H63" s="143">
        <f>SUM(J47:J57,J12:J46)</f>
        <v>0</v>
      </c>
      <c r="I63" s="144"/>
      <c r="J63" s="75"/>
      <c r="K63" s="26"/>
      <c r="L63" s="27"/>
      <c r="M63" s="6">
        <v>1</v>
      </c>
      <c r="N63" s="7">
        <f t="shared" si="6"/>
        <v>0</v>
      </c>
      <c r="O63" s="47">
        <f t="shared" si="1"/>
        <v>0</v>
      </c>
    </row>
    <row r="64" spans="1:28" s="8" customFormat="1" ht="13.5" customHeight="1">
      <c r="D64" s="67"/>
      <c r="F64"/>
      <c r="G64" s="139" t="s">
        <v>46</v>
      </c>
      <c r="H64" s="145">
        <v>0</v>
      </c>
      <c r="I64" s="146"/>
      <c r="J64" s="75"/>
      <c r="K64" s="53"/>
      <c r="L64" s="53"/>
      <c r="M64" s="6"/>
      <c r="N64" s="7">
        <f t="shared" si="6"/>
        <v>0</v>
      </c>
      <c r="O64" s="7"/>
      <c r="X64" s="50"/>
      <c r="Y64" s="50"/>
      <c r="Z64" s="50"/>
      <c r="AA64" s="50"/>
      <c r="AB64" s="50"/>
    </row>
    <row r="65" spans="1:28" s="50" customFormat="1" ht="11.25">
      <c r="A65" s="128"/>
      <c r="B65" s="129"/>
      <c r="C65" s="130"/>
      <c r="D65" s="8"/>
      <c r="E65" s="8"/>
      <c r="F65" s="126"/>
      <c r="G65" s="88" t="s">
        <v>47</v>
      </c>
      <c r="H65" s="144">
        <f xml:space="preserve"> H63-(H63*H64)</f>
        <v>0</v>
      </c>
      <c r="I65" s="147"/>
      <c r="J65" s="75"/>
      <c r="K65" s="73"/>
      <c r="L65" s="73"/>
      <c r="M65" s="6"/>
      <c r="N65" s="7"/>
      <c r="O65" s="7"/>
    </row>
    <row r="66" spans="1:28" s="50" customFormat="1" ht="10.9" customHeight="1">
      <c r="A66" s="131"/>
      <c r="B66" s="67"/>
      <c r="C66" s="132"/>
      <c r="D66" s="67"/>
      <c r="E66" s="8"/>
      <c r="F66" s="127"/>
      <c r="G66" s="140" t="s">
        <v>66</v>
      </c>
      <c r="H66" s="146">
        <v>0</v>
      </c>
      <c r="I66" s="87"/>
      <c r="J66" s="75"/>
      <c r="K66" s="73"/>
      <c r="L66" s="73"/>
      <c r="M66" s="6"/>
      <c r="N66" s="74"/>
      <c r="O66" s="74"/>
      <c r="X66" s="8"/>
      <c r="Y66" s="8"/>
      <c r="Z66" s="8"/>
      <c r="AA66" s="8"/>
      <c r="AB66" s="8"/>
    </row>
    <row r="67" spans="1:28" s="8" customFormat="1" ht="12.2" customHeight="1">
      <c r="A67" s="131"/>
      <c r="B67" s="133"/>
      <c r="C67" s="134"/>
      <c r="D67" s="75"/>
      <c r="E67" s="76"/>
      <c r="F67" s="127"/>
      <c r="G67" s="140" t="s">
        <v>65</v>
      </c>
      <c r="H67" s="147">
        <f>H65*H66</f>
        <v>0</v>
      </c>
      <c r="I67" s="87"/>
      <c r="J67" s="75"/>
      <c r="K67" s="67"/>
      <c r="M67" s="6"/>
      <c r="N67" s="7"/>
      <c r="O67" s="7"/>
      <c r="Q67" s="50"/>
    </row>
    <row r="68" spans="1:28" s="8" customFormat="1">
      <c r="A68" s="131"/>
      <c r="B68" s="133"/>
      <c r="C68" s="134"/>
      <c r="D68" s="75"/>
      <c r="E68" s="76"/>
      <c r="F68" s="127"/>
      <c r="G68" s="67"/>
      <c r="H68" s="87"/>
      <c r="I68"/>
      <c r="J68" s="75"/>
      <c r="K68" s="67"/>
      <c r="M68" s="6"/>
      <c r="N68" s="7"/>
      <c r="O68" s="7"/>
    </row>
    <row r="69" spans="1:28" s="8" customFormat="1" ht="22.5" customHeight="1">
      <c r="A69" s="131"/>
      <c r="B69" s="133"/>
      <c r="C69" s="134"/>
      <c r="D69" s="75"/>
      <c r="E69" s="76"/>
      <c r="F69" s="127"/>
      <c r="G69" s="67"/>
      <c r="H69" s="87"/>
      <c r="I69" s="21"/>
      <c r="J69" s="67"/>
      <c r="K69" s="75"/>
      <c r="L69" s="76"/>
      <c r="M69" s="6"/>
      <c r="N69" s="7"/>
      <c r="O69" s="7"/>
    </row>
    <row r="70" spans="1:28" s="8" customFormat="1" ht="12.75" customHeight="1">
      <c r="A70" s="131"/>
      <c r="B70" s="133"/>
      <c r="C70" s="134"/>
      <c r="D70" s="75"/>
      <c r="E70" s="76"/>
      <c r="F70" s="127"/>
      <c r="G70" s="67"/>
      <c r="H70"/>
      <c r="I70"/>
      <c r="J70" s="4"/>
      <c r="K70" s="75"/>
      <c r="L70" s="76"/>
      <c r="M70" s="6"/>
      <c r="N70" s="7"/>
      <c r="O70" s="7"/>
    </row>
    <row r="71" spans="1:28" s="8" customFormat="1" ht="12.75" customHeight="1">
      <c r="A71" s="135"/>
      <c r="B71" s="136"/>
      <c r="C71" s="137"/>
      <c r="D71" s="138"/>
      <c r="E71" s="76"/>
      <c r="F71" s="127"/>
      <c r="G71" s="67"/>
      <c r="H71" s="21"/>
      <c r="I71"/>
      <c r="J71" s="4"/>
      <c r="K71" s="75"/>
      <c r="L71" s="76"/>
      <c r="M71" s="6"/>
      <c r="N71" s="7"/>
      <c r="O71" s="7"/>
    </row>
    <row r="72" spans="1:28" s="8" customFormat="1" ht="12.75" customHeight="1">
      <c r="A72" s="157" t="s">
        <v>64</v>
      </c>
      <c r="B72" s="157"/>
      <c r="C72" s="157"/>
      <c r="D72" s="21"/>
      <c r="E72" s="21"/>
      <c r="F72" s="127"/>
      <c r="G72" s="67"/>
      <c r="H72"/>
      <c r="I72"/>
      <c r="J72" s="4"/>
      <c r="K72" s="75"/>
      <c r="L72" s="76"/>
      <c r="M72" s="6"/>
    </row>
    <row r="73" spans="1:28" s="8" customFormat="1" ht="12.75" customHeight="1">
      <c r="A73"/>
      <c r="B73"/>
      <c r="C73"/>
      <c r="D73" s="22"/>
      <c r="E73"/>
      <c r="F73" s="127"/>
      <c r="G73" s="67"/>
      <c r="H73"/>
      <c r="I73"/>
      <c r="J73" s="4"/>
      <c r="K73" s="75"/>
      <c r="L73" s="76"/>
      <c r="M73" s="6"/>
      <c r="N73" s="7"/>
      <c r="O73" s="7"/>
    </row>
    <row r="74" spans="1:28" s="8" customFormat="1" ht="12.75" customHeight="1">
      <c r="A74"/>
      <c r="B74"/>
      <c r="C74"/>
      <c r="D74" s="22"/>
      <c r="E74"/>
      <c r="F74" s="127"/>
      <c r="G74" s="67"/>
      <c r="H74"/>
      <c r="I74"/>
      <c r="J74" s="4"/>
      <c r="K74" s="75"/>
      <c r="L74" s="76"/>
      <c r="M74" s="6"/>
      <c r="N74" s="7"/>
      <c r="O74" s="7"/>
    </row>
    <row r="75" spans="1:28" s="8" customFormat="1" ht="12.95" customHeight="1">
      <c r="A75"/>
      <c r="B75"/>
      <c r="C75"/>
      <c r="D75" s="22"/>
      <c r="E75"/>
      <c r="F75"/>
      <c r="G75"/>
      <c r="H75"/>
      <c r="I75"/>
      <c r="J75" s="4"/>
      <c r="K75" s="67"/>
      <c r="L75" s="21"/>
      <c r="M75" s="6"/>
      <c r="N75" s="7"/>
      <c r="O75" s="7"/>
      <c r="X75"/>
      <c r="Y75"/>
      <c r="Z75"/>
      <c r="AA75"/>
      <c r="AB75"/>
    </row>
  </sheetData>
  <sheetProtection algorithmName="SHA-512" hashValue="j5Q5lpApdYOYxe5ppew0e+fQ7c5QPMY1z5vxkTIMqci1pZNnn8jk+Nc5X4YzYWtAzjPv+P11Viguj4uzJcS+Aw==" saltValue="/b4eFpsZ9DlJDIsevNxznA==" spinCount="100000" sheet="1" objects="1" scenarios="1"/>
  <mergeCells count="2">
    <mergeCell ref="D11:E11"/>
    <mergeCell ref="A72:C72"/>
  </mergeCells>
  <conditionalFormatting sqref="N1:N1048576">
    <cfRule type="expression" dxfId="0" priority="2" stopIfTrue="1">
      <formula>N1-ROUND(N1,0)&lt;&gt;0</formula>
    </cfRule>
  </conditionalFormatting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BEZOKAPOWY</vt:lpstr>
      <vt:lpstr>BEZOKAPOWY!Область_друку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KmetsA</dc:creator>
  <cp:lastModifiedBy>Оксана Романець</cp:lastModifiedBy>
  <cp:lastPrinted>2017-08-01T07:56:23Z</cp:lastPrinted>
  <dcterms:created xsi:type="dcterms:W3CDTF">2016-09-08T07:46:47Z</dcterms:created>
  <dcterms:modified xsi:type="dcterms:W3CDTF">2019-07-26T12:26:31Z</dcterms:modified>
</cp:coreProperties>
</file>